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050" firstSheet="7" activeTab="11"/>
  </bookViews>
  <sheets>
    <sheet name="Tartalom" sheetId="1" r:id="rId1"/>
    <sheet name="1.mell. összevont magyarázattal" sheetId="2" r:id="rId2"/>
    <sheet name="1.mell. összevont" sheetId="3" r:id="rId3"/>
    <sheet name="1.d létszám" sheetId="4" r:id="rId4"/>
    <sheet name="2.mell. önkorm. magyarázattal" sheetId="5" r:id="rId5"/>
    <sheet name="2.mell. önkormányzat" sheetId="6" r:id="rId6"/>
    <sheet name="3.mell. közös hiv.magyarázattal" sheetId="7" r:id="rId7"/>
    <sheet name="3.mell. közös hivatal" sheetId="8" r:id="rId8"/>
    <sheet name="5.ütemezés" sheetId="9" r:id="rId9"/>
    <sheet name="6.több éves köt." sheetId="10" r:id="rId10"/>
    <sheet name="7.közvetett tám." sheetId="11" r:id="rId11"/>
    <sheet name="8. sport fela." sheetId="12" r:id="rId12"/>
  </sheets>
  <externalReferences>
    <externalReference r:id="rId15"/>
  </externalReferences>
  <definedNames>
    <definedName name="_xlfn.IFERROR" hidden="1">#NAME?</definedName>
    <definedName name="_xlnm.Print_Titles" localSheetId="2">'1.mell. összevont'!$1:$6</definedName>
    <definedName name="_xlnm.Print_Titles" localSheetId="1">'1.mell. összevont magyarázattal'!$1:$6</definedName>
    <definedName name="_xlnm.Print_Titles" localSheetId="4">'2.mell. önkorm. magyarázattal'!$1:$9</definedName>
    <definedName name="_xlnm.Print_Titles" localSheetId="5">'2.mell. önkormányzat'!$1:$9</definedName>
    <definedName name="_xlnm.Print_Titles" localSheetId="6">'3.mell. közös hiv.magyarázattal'!$1:$8</definedName>
    <definedName name="_xlnm.Print_Titles" localSheetId="7">'3.mell. közös hivatal'!$1:$7</definedName>
    <definedName name="_xlnm.Print_Titles" localSheetId="0">'Tartalom'!$A:$A</definedName>
    <definedName name="_xlnm.Print_Area" localSheetId="3">'1.d létszám'!$A$1:$M$31</definedName>
    <definedName name="_xlnm.Print_Area" localSheetId="2">'1.mell. összevont'!$A$1:$I$167</definedName>
    <definedName name="_xlnm.Print_Area" localSheetId="1">'1.mell. összevont magyarázattal'!$A$1:$I$199</definedName>
    <definedName name="_xlnm.Print_Area" localSheetId="5">'2.mell. önkormányzat'!$A$1:$E$148</definedName>
  </definedNames>
  <calcPr fullCalcOnLoad="1"/>
</workbook>
</file>

<file path=xl/sharedStrings.xml><?xml version="1.0" encoding="utf-8"?>
<sst xmlns="http://schemas.openxmlformats.org/spreadsheetml/2006/main" count="1934" uniqueCount="587">
  <si>
    <t>2013. évi költségvetési rendelet (1.) módosítás mellékletei</t>
  </si>
  <si>
    <t>2014. I. félévi beszámoló és előirányzat módosítás mellékletei</t>
  </si>
  <si>
    <t>2010. évi költségvetési rendelet (2.) módosítás mellékletei</t>
  </si>
  <si>
    <t>2014. I-III. negyedévi teljesítés mellékletei</t>
  </si>
  <si>
    <t>2010. évi költségvetési rendelet (3.) módosítás mellékletei</t>
  </si>
  <si>
    <t>2009. évi zárszámadásának  mellékletei</t>
  </si>
  <si>
    <t>Melléklet száma</t>
  </si>
  <si>
    <t>Melléklet megnevezése</t>
  </si>
  <si>
    <t xml:space="preserve">1. sz. </t>
  </si>
  <si>
    <t>Hőgyész Nagyközség Önkormányzat 2014. évi költségvetése I. féléves teljesítésének és előirányzat módosításának összevont mérlege</t>
  </si>
  <si>
    <t>Hőgyész Nagyközség Önkormányzat 2010. évi költségvetése 2. előirányzat módosításának pénzügyi mérlege</t>
  </si>
  <si>
    <t>Hőgyész Nagyközség Önkormányzat 2010. évi költségvetése 3. előirányzat módosításának pénzügyi mérlege</t>
  </si>
  <si>
    <t>Hőgyész Nagyközség Önkormányzat 2009. évi teljesítésének pénzügyi mérlege</t>
  </si>
  <si>
    <t>1/a.</t>
  </si>
  <si>
    <t>Polgármesteri Hivatal 2010. évi 2. előirányzat módosításának pénzügyi mérlege</t>
  </si>
  <si>
    <t>Polgármesteri Hivatal 2010. évi 3. előirányzat módosításának pénzügyi mérlege</t>
  </si>
  <si>
    <t>Polgármesteri Hivatal 2009. évi teljesítésének pénzügyi mérlege</t>
  </si>
  <si>
    <t>1/b. sz.</t>
  </si>
  <si>
    <t>Felhalmozási és felújítási kiadások 2010. évi előirányzatainak 2. módosítása feladatonként</t>
  </si>
  <si>
    <t>Felhalmozási és felújítási kiadások 2010. évi előirányzatainak 3. módosítása feladatonként</t>
  </si>
  <si>
    <t>Felhalmozási és felújítási kiadások 2009. évi teljesítése feladatonként</t>
  </si>
  <si>
    <t>1/c. sz.</t>
  </si>
  <si>
    <t>1/d. sz.</t>
  </si>
  <si>
    <t>Létszámkeret meghatározás 2010. évre</t>
  </si>
  <si>
    <t>II. Tőke jellegű bevételek, és kiadások mérlege (önkormányzati szinten) 2009. év</t>
  </si>
  <si>
    <t>1/e. sz.</t>
  </si>
  <si>
    <t>A működési és felhalmozási célú bevételek és kiadások 2010-2012. évi gördülő mérlege</t>
  </si>
  <si>
    <t>Hőgyész Nagyközség Önkormányzat 2009. évi létszám alakulása</t>
  </si>
  <si>
    <t>1/f. sz.</t>
  </si>
  <si>
    <t>Többéves kihatással járó kötelezettségek alakulása</t>
  </si>
  <si>
    <t>HŐGYÉSZ NAGYKÖZSÉG ÖNKORMÁNYZAT 2009. évi egyszerűsített pénzmaradvány kimutatása</t>
  </si>
  <si>
    <t>2. sz.</t>
  </si>
  <si>
    <t>Önkormányzat által felvett hitelállomány alakulása</t>
  </si>
  <si>
    <t>HŐGYÉSZ NAGYKÖZSÉG ÖNKORMÁNYZAT 2009. évi egyszerűsített vállalkozási maradvány-kimutatása</t>
  </si>
  <si>
    <t>2/a. sz.</t>
  </si>
  <si>
    <t>3. sz.</t>
  </si>
  <si>
    <t>Az önkormányzat által adott közvetett támogatások (kedvezmények)</t>
  </si>
  <si>
    <t>3/a. sz.</t>
  </si>
  <si>
    <t>HŐGYÉSZ NAGYKÖZSÉGI ÖNKORMÁNYZAT VAGYONKIMUTATÁSA a mérlegben értékben szereplő eszközökről 2009. december 31-én</t>
  </si>
  <si>
    <t>4. sz.</t>
  </si>
  <si>
    <t>HŐGYÉSZ NAGYKÖZSÉGI ÖNKORMÁNYZAT VAGYONKIMUTATÁSA a mérlegben értékben szereplő forrásokról 2009. december 31-én</t>
  </si>
  <si>
    <t>4/a. sz.</t>
  </si>
  <si>
    <t>5. sz.</t>
  </si>
  <si>
    <t>Támogatásban részesülő szervek, szervezetek</t>
  </si>
  <si>
    <t>6. sz.</t>
  </si>
  <si>
    <t>Kimutatás a 2010. I. félévi adókról</t>
  </si>
  <si>
    <t>Kimutatás a 2009. évi adókról</t>
  </si>
  <si>
    <t>7. sz.</t>
  </si>
  <si>
    <t>Önkormányzati társulás által irányított költségvetési szervek</t>
  </si>
  <si>
    <t>8. sz.</t>
  </si>
  <si>
    <t>Az önkormányzat sporttal kapcsolatos feladatai</t>
  </si>
  <si>
    <t>9. sz.</t>
  </si>
  <si>
    <t>10/A. sz.</t>
  </si>
  <si>
    <t>HŐGYÉSZ NAGYKÖZSÉGI ÖNKORMÁNYZAT VAGYONKIMUTATÁSA a 0-ra leírt befektetett eszközökről 2009. december 31-én</t>
  </si>
  <si>
    <t>10/B -10/C sz.</t>
  </si>
  <si>
    <t>HŐGYÉSZ NAGYKÖZSÉGI ÖNKORMÁNYZAT VAGYONKIMUTATÁSA az érték nélkül nyilvántartott eszközökről / a mérlegben nem szereplő kötelezettségekről 2009. december 31-én</t>
  </si>
  <si>
    <t xml:space="preserve">12/A. sz. </t>
  </si>
  <si>
    <t>II. Tőke jellegű bevételek, és kiadások mérlege (Német Kisebbségi Önkormányzat) 2009. év</t>
  </si>
  <si>
    <t xml:space="preserve">12/B. sz. </t>
  </si>
  <si>
    <t>II. Tőke jellegű bevételek, és kiadások mérlege (Cigány Kisebbségi Önkormányzat) 2009. év</t>
  </si>
  <si>
    <t>Polgármesteri Hivatal 2010. évi kiadási előirányzatainak 2. módosítása feladatonként</t>
  </si>
  <si>
    <t>Polgármesteri Hivatal kiadási előirányzatai és azok teljesítése feladatonként                          2011. I-III. negyedév</t>
  </si>
  <si>
    <t>Polgármesteri Hivatal 2010. évi kiadási előirányzatainak 3. módosítása feladatonként</t>
  </si>
  <si>
    <t>Polgármesteri Hivatal kiadási előirányzatai és azok teljesítése feladatonként 2009. év</t>
  </si>
  <si>
    <t>Az önkormányzat által nyújtott hitel és kölcsön alakulása</t>
  </si>
  <si>
    <t>Több éves kihatással járó döntésekből származó kötelezettségek célok szerint, évenkénti bontásban</t>
  </si>
  <si>
    <r>
      <t xml:space="preserve">Hőgyész Nagyközség Önkormányzat </t>
    </r>
    <r>
      <rPr>
        <sz val="12"/>
        <rFont val="Arial"/>
        <family val="2"/>
      </rPr>
      <t>2013. évi Működési és fejlesztési célú bevételek és kiadások mérlege</t>
    </r>
  </si>
  <si>
    <r>
      <t>II. SZIVÁRVÁNY ÓVODA - REGENBOGEN - KINDERGARTEN</t>
    </r>
    <r>
      <rPr>
        <sz val="11"/>
        <rFont val="Arial"/>
        <family val="2"/>
      </rPr>
      <t xml:space="preserve"> (Intézmény) 2013. évi költségvetése előirányzat-csoportonként és kiemelt előriányzatonként</t>
    </r>
  </si>
  <si>
    <t>1. melléklet</t>
  </si>
  <si>
    <t>Hőgyész Nagyközség Önkormányzat</t>
  </si>
  <si>
    <t>2014. évi költségvetése I. féléves teljesítésének és előirányzat módosításának összevont mérlege</t>
  </si>
  <si>
    <t>B E V É T E L E K</t>
  </si>
  <si>
    <t>ezer forintban</t>
  </si>
  <si>
    <t>Sor-
szám</t>
  </si>
  <si>
    <t>Bevételi jogcím</t>
  </si>
  <si>
    <t>Módosítás  + / -</t>
  </si>
  <si>
    <t>Módosított előirányzat</t>
  </si>
  <si>
    <t>Teljesítés  június 30-ig</t>
  </si>
  <si>
    <t>Teljesítés  %-ban</t>
  </si>
  <si>
    <t>Teljesítés  szeptember              30-ig</t>
  </si>
  <si>
    <t>Teljesítés          %-ban</t>
  </si>
  <si>
    <t>1.</t>
  </si>
  <si>
    <t>Önkormányzat működési támogatásai (1.1.+…+.1.6.)</t>
  </si>
  <si>
    <t>1.1.</t>
  </si>
  <si>
    <t>Helyi önkormányzatok működésének általános támogatása</t>
  </si>
  <si>
    <t>Költségvetési törvény (Kt.) IX. fejezete szerint minden önkormányzatnak járó általános támogatás</t>
  </si>
  <si>
    <t>1.2.</t>
  </si>
  <si>
    <t>Önkormányzatok egyes köznevelési feladatainak támogatása</t>
  </si>
  <si>
    <t>Kt. IX. fejezet szerint az óvodai feladatokra járó támogatás</t>
  </si>
  <si>
    <t>1.3.</t>
  </si>
  <si>
    <t>Önkormányzatok szociális és gyermekjóléti feladatainak támogatása</t>
  </si>
  <si>
    <t>Kt. IX. fejezet szerint az önkormányzat szociális és gyermekjóléti feladatainak támogatása</t>
  </si>
  <si>
    <t>1.4.</t>
  </si>
  <si>
    <t>Önkormányzatok kulturális feladatainak támogatása</t>
  </si>
  <si>
    <t>Kt. IX. fejezet szerint az önkormányzat kulturális feladatainak támogatása (Kt. 2. sz. melléklet IV.1. pontja, könyvtári, közművelődési, múzeumi feladatok)</t>
  </si>
  <si>
    <t>1.5.</t>
  </si>
  <si>
    <t>Működési célú központosított előirányzatok</t>
  </si>
  <si>
    <t>Kt. IX. fejezete szerint üdülőhelyi feladatokra és lakott külterületekre adott támogatás (Kt. 3.sz. melléklet 15; 17. pontjai)</t>
  </si>
  <si>
    <t>1.6.</t>
  </si>
  <si>
    <t>Helyi önkormányzatok kiegészítő támogatásai</t>
  </si>
  <si>
    <t>Bérkompenzáció, Szerkezeti Tartalék,</t>
  </si>
  <si>
    <t>2.</t>
  </si>
  <si>
    <t>Működési célú támogatások államháztartáson belülről (2.1.+…+.2.5.)</t>
  </si>
  <si>
    <t>2.1.</t>
  </si>
  <si>
    <t>Elvonások és befizetések bevételei</t>
  </si>
  <si>
    <t>2.2.</t>
  </si>
  <si>
    <t xml:space="preserve">Működési célú garancia- és kezességvállalásból megtérülések </t>
  </si>
  <si>
    <t>2.3.</t>
  </si>
  <si>
    <t xml:space="preserve">Működési célú visszatérítendő támogatások, kölcsönök visszatérülése </t>
  </si>
  <si>
    <t>2.4.</t>
  </si>
  <si>
    <t>Működési célú visszatérítendő támogatások, kölcsönök igénybevétele</t>
  </si>
  <si>
    <t>2.5.</t>
  </si>
  <si>
    <t xml:space="preserve">Egyéb működési célú támogatások bevételei </t>
  </si>
  <si>
    <t>OEP védőnők, munkaügyi központ (közfoglalkoztatás) támogatása, FELADATALAPÚ TÁMOGATÁS, FÖLD ALAPÚ TÁMOGATÁS</t>
  </si>
  <si>
    <t>2.6.</t>
  </si>
  <si>
    <t>2.5.-ből EU-s támogatás</t>
  </si>
  <si>
    <t>3.</t>
  </si>
  <si>
    <t>Felhalmozási célú támogatások államháztartáson belülről (3.1.+…+3.5.)</t>
  </si>
  <si>
    <t>3.1.</t>
  </si>
  <si>
    <t>Felhalmozási célú önkormányzati támogatások</t>
  </si>
  <si>
    <t>3.2.</t>
  </si>
  <si>
    <t>Felhalmozási célú garancia- és kezességvállalásból megtérülések</t>
  </si>
  <si>
    <t>3.3.</t>
  </si>
  <si>
    <t>Felhalmozási célú visszatérítendő támogatások, kölcsönök visszatérülése</t>
  </si>
  <si>
    <t>3.4.</t>
  </si>
  <si>
    <t>Felhalmozási célú visszatérítendő támogatások, kölcsönök igénybevétele</t>
  </si>
  <si>
    <t>3.5.</t>
  </si>
  <si>
    <t>Egyéb felhalmozási célú támogatások bevételei</t>
  </si>
  <si>
    <t>3.6.</t>
  </si>
  <si>
    <t>3.5.-ből EU-s támogatás</t>
  </si>
  <si>
    <t xml:space="preserve">4. </t>
  </si>
  <si>
    <t>Közhatalmi bevételek (4.1.+4.2.+4.3.+4.4.)</t>
  </si>
  <si>
    <t>4.1.</t>
  </si>
  <si>
    <t>Helyi adók  (4.1.1.+4.1.2.)</t>
  </si>
  <si>
    <t>4.1.1.</t>
  </si>
  <si>
    <t>- Vagyoni típusú adók</t>
  </si>
  <si>
    <t>iparűzési adó, magánszemélyek kommunális adója</t>
  </si>
  <si>
    <t>4.1.2.</t>
  </si>
  <si>
    <t>- Termékek és szolgáltatások adói</t>
  </si>
  <si>
    <t>4.2.</t>
  </si>
  <si>
    <t>Gépjárműadó</t>
  </si>
  <si>
    <t>40% helyben marad</t>
  </si>
  <si>
    <t>4.3.</t>
  </si>
  <si>
    <t>Egyéb áruhasználati és szolgáltatási adók</t>
  </si>
  <si>
    <t>talajterhelési díj, idegenforg.adó</t>
  </si>
  <si>
    <t>4.4.</t>
  </si>
  <si>
    <t>Egyéb közhatalmi bevételek</t>
  </si>
  <si>
    <t>pótlékok, bírságok</t>
  </si>
  <si>
    <t>5.</t>
  </si>
  <si>
    <t>Működési bevételek (5.1.+…+ 5.10.)</t>
  </si>
  <si>
    <t>5.1.</t>
  </si>
  <si>
    <t>Készletértékesítés ellenértéke</t>
  </si>
  <si>
    <t>eper, burgonya bevétele</t>
  </si>
  <si>
    <t>5.2.</t>
  </si>
  <si>
    <t>Szolgáltatások ellenértéke</t>
  </si>
  <si>
    <t>Iskolabusz igénybevétel számlázása, Könyvtár bevétele, Rendezvények bevétele</t>
  </si>
  <si>
    <t>5.3.</t>
  </si>
  <si>
    <t>Közvetített szolgáltatások értéke</t>
  </si>
  <si>
    <t>Étkeztetés más önkormányzat nyári diák szoc étk, Cégautó adó, közüzemi dij tovább számlázása</t>
  </si>
  <si>
    <t>5.4.</t>
  </si>
  <si>
    <t>Tulajdonosi bevételek</t>
  </si>
  <si>
    <t>lakbér, helyiségbér, közterület használati díj, földbérlet</t>
  </si>
  <si>
    <t>5.5.</t>
  </si>
  <si>
    <t>Ellátási díjak</t>
  </si>
  <si>
    <t>intézményi ellátási díjak, tanulók térítési díja, óvodások térítési díja, felnőtt étkeztetés</t>
  </si>
  <si>
    <t>5.6.</t>
  </si>
  <si>
    <t xml:space="preserve">Kiszámlázott általános forgalmi adó </t>
  </si>
  <si>
    <t>Értékesítés után fizetendő ÁFA</t>
  </si>
  <si>
    <t>5.7.</t>
  </si>
  <si>
    <t>Általános forgalmi adó visszatérítése</t>
  </si>
  <si>
    <t>5.8.</t>
  </si>
  <si>
    <t>Kamatbevételek</t>
  </si>
  <si>
    <t>5.9.</t>
  </si>
  <si>
    <t>Egyéb pénzügyi műveletek bevételei</t>
  </si>
  <si>
    <t>5.10.</t>
  </si>
  <si>
    <t>Egyéb működési bevételek</t>
  </si>
  <si>
    <t>biztosító által fizetett kártérítési díj</t>
  </si>
  <si>
    <t>6.</t>
  </si>
  <si>
    <t>Felhalmozási bevételek (6.1.+…+6.5.)</t>
  </si>
  <si>
    <t>6.1.</t>
  </si>
  <si>
    <t>Immateriális javak értékesítése</t>
  </si>
  <si>
    <t>6.2.</t>
  </si>
  <si>
    <t>6.3.</t>
  </si>
  <si>
    <t>Egyéb tárgyi eszközök értékesítése</t>
  </si>
  <si>
    <t>6.4.</t>
  </si>
  <si>
    <t>Részesedések értékesítése</t>
  </si>
  <si>
    <t>6.5.</t>
  </si>
  <si>
    <t>Részesedések megszűnéséhez kapcsolódó bevételek</t>
  </si>
  <si>
    <t xml:space="preserve">7. </t>
  </si>
  <si>
    <t>Működési célú átvett pénzeszközök (7.1. + … + 7.3.)</t>
  </si>
  <si>
    <t>7.1.</t>
  </si>
  <si>
    <t>Működési célú garancia- és kezességvállalásból megtérülések ÁH-n kívülről</t>
  </si>
  <si>
    <t>7.2.</t>
  </si>
  <si>
    <t>Működési célú visszatérítendő támogatások, kölcsönök visszatér. ÁH-n kívülről</t>
  </si>
  <si>
    <t>Temetési kölcsönök megtérülése</t>
  </si>
  <si>
    <t>7.3.</t>
  </si>
  <si>
    <t>Egyéb működési célú átvett pénzeszköz</t>
  </si>
  <si>
    <t>Zsidó temető gondozására kapott tám., Rendezvény támogatása</t>
  </si>
  <si>
    <t>7.4.</t>
  </si>
  <si>
    <t>7.3.-ból EU-s támogatás (közvetlen)</t>
  </si>
  <si>
    <t>8.</t>
  </si>
  <si>
    <t>Felhalmozási célú átvett pénzeszközök (8.1.+8.2.+8.3.)</t>
  </si>
  <si>
    <t>8.1.</t>
  </si>
  <si>
    <t>Felhalm. célú garancia- és kezességvállalásból megtérülések ÁH-n kívülről</t>
  </si>
  <si>
    <t>8.2.</t>
  </si>
  <si>
    <t>Felhalm. célú visszatérítendő támogatások, kölcsönök visszatér. ÁH-n kívülről</t>
  </si>
  <si>
    <t>8.3.</t>
  </si>
  <si>
    <t>Egyéb felhalmozási célú átvett pénzeszköz</t>
  </si>
  <si>
    <t>Lakosság vizi- közmű (csatorna) hozzájárulása</t>
  </si>
  <si>
    <t>8.4.</t>
  </si>
  <si>
    <t>8.3.-ból EU-s támogatás (közvetlen)</t>
  </si>
  <si>
    <t>9.</t>
  </si>
  <si>
    <t>KÖLTSÉGVETÉSI BEVÉTELEK ÖSSZESEN: (1+…+8)</t>
  </si>
  <si>
    <t>Módosítás   + / -</t>
  </si>
  <si>
    <t>Teljesítés %-ban</t>
  </si>
  <si>
    <t>Teljesítés           %-ban</t>
  </si>
  <si>
    <t xml:space="preserve">   10.</t>
  </si>
  <si>
    <t>Hitel-, kölcsönfelvétel államháztartáson kívülről  (10.1.+10.3.)</t>
  </si>
  <si>
    <t>10.1.</t>
  </si>
  <si>
    <t>Hosszú lejáratú  hitelek, kölcsönök felvétele</t>
  </si>
  <si>
    <t>10.2.</t>
  </si>
  <si>
    <t>Likviditási célú  hitelek, kölcsönök felvétele pénzügyi vállalkozástól</t>
  </si>
  <si>
    <t>10.3.</t>
  </si>
  <si>
    <t>Rövid lejáratú  hitelek, kölcsönök felvétele</t>
  </si>
  <si>
    <t xml:space="preserve">   11.</t>
  </si>
  <si>
    <t>Belföldi értékpapírok bevételei (11.1. +…+ 11.4.)</t>
  </si>
  <si>
    <t>11.1.</t>
  </si>
  <si>
    <t>Forgatási célú belföldi értékpapírok beváltása,  értékesítése</t>
  </si>
  <si>
    <t>11.2.</t>
  </si>
  <si>
    <t>Forgatási célú belföldi értékpapírok kibocsátása</t>
  </si>
  <si>
    <t>11.3.</t>
  </si>
  <si>
    <t>Befektetési célú belföldi értékpapírok beváltása,  értékesítése</t>
  </si>
  <si>
    <t>11.4.</t>
  </si>
  <si>
    <t>Befektetési célú belföldi értékpapírok kibocsátása</t>
  </si>
  <si>
    <t xml:space="preserve">    12.</t>
  </si>
  <si>
    <t>Maradvány igénybevétele (12.1. + 12.2.)</t>
  </si>
  <si>
    <t>12.1.</t>
  </si>
  <si>
    <t>Előző év költségvetési maradványának igénybevétele</t>
  </si>
  <si>
    <t>Pénzmaradvány</t>
  </si>
  <si>
    <t>12.2.</t>
  </si>
  <si>
    <t>Előző év vállalkozási maradványának igénybevétele</t>
  </si>
  <si>
    <t xml:space="preserve">    13.</t>
  </si>
  <si>
    <t>Belföldi finanszírozás bevételei (13.1. + … + 13.3.)</t>
  </si>
  <si>
    <t>13.1.</t>
  </si>
  <si>
    <t>Államháztartáson belüli megelőlegezések</t>
  </si>
  <si>
    <t>13.2.</t>
  </si>
  <si>
    <t>Államháztartáson belüli megelőlegezések törlesztése</t>
  </si>
  <si>
    <t>13.3.</t>
  </si>
  <si>
    <t>Betétek megszüntetése</t>
  </si>
  <si>
    <t xml:space="preserve">    14.</t>
  </si>
  <si>
    <t>Külföldi finanszírozás bevételei (14.1.+…14.4.)</t>
  </si>
  <si>
    <t>14.1.</t>
  </si>
  <si>
    <t>Forgatási célú külföldi értékpapírok beváltása,  értékesítése</t>
  </si>
  <si>
    <t>14.2.</t>
  </si>
  <si>
    <t>Befektetési célú külföldi értékpapírok beváltása,  értékesítése</t>
  </si>
  <si>
    <t>14.3.</t>
  </si>
  <si>
    <t>Külföldi értékpapírok kibocsátása</t>
  </si>
  <si>
    <t>14.4.</t>
  </si>
  <si>
    <t>Külföldi hitelek, kölcsönök felvétele</t>
  </si>
  <si>
    <t xml:space="preserve">    15.</t>
  </si>
  <si>
    <t>Adóssághoz nem kapcsolódó származékos ügyletek bevételei</t>
  </si>
  <si>
    <t xml:space="preserve">    16.</t>
  </si>
  <si>
    <t>FINANSZÍROZÁSI BEVÉTELEK ÖSSZESEN: (10. + … +15.)</t>
  </si>
  <si>
    <t xml:space="preserve">    17.</t>
  </si>
  <si>
    <t>BEVÉTELEK ÖSSZESEN: (9+16)</t>
  </si>
  <si>
    <t>K I A D Á S O K</t>
  </si>
  <si>
    <t>Kiadási jogcímek</t>
  </si>
  <si>
    <t>Teljesítés             %-ban</t>
  </si>
  <si>
    <t>Személyi  juttatások</t>
  </si>
  <si>
    <t>Munkaadókat terhelő járulékok és szociális hozzájárulási adó</t>
  </si>
  <si>
    <t>Az előbbi szem. juttatások közterhei: szoc.hj.adó, rehab.hj.eü. hj. táppénz hj. kifiz.adó</t>
  </si>
  <si>
    <t>Dologi  kiadások</t>
  </si>
  <si>
    <t>1.5</t>
  </si>
  <si>
    <t>Egyéb működési célú kiadások</t>
  </si>
  <si>
    <t>az 1.5-ből: - Elvonások és befizetések</t>
  </si>
  <si>
    <t>1.7.</t>
  </si>
  <si>
    <t xml:space="preserve">   - Garancia- és kezességvállalásból kifizetés ÁH-n belülre</t>
  </si>
  <si>
    <t>1.8.</t>
  </si>
  <si>
    <t xml:space="preserve">   -Visszatérítendő támogatások, kölcsönök nyújtása ÁH-n belülre</t>
  </si>
  <si>
    <t>1.9.</t>
  </si>
  <si>
    <t xml:space="preserve">   - Visszatérítendő támogatások, kölcsönök törlesztése ÁH-n belülre</t>
  </si>
  <si>
    <t>1.10.</t>
  </si>
  <si>
    <t xml:space="preserve">   - Egyéb működési célú támogatások ÁH-n belülre</t>
  </si>
  <si>
    <t>1.11.</t>
  </si>
  <si>
    <t xml:space="preserve">   - Garancia és kezességvállalásból kifizetés ÁH-n kívülre</t>
  </si>
  <si>
    <t>1.12.</t>
  </si>
  <si>
    <t xml:space="preserve">   - Visszatérítendő támogatások, kölcsönök nyújtása ÁH-n kívülre</t>
  </si>
  <si>
    <t>temetési kölcsön</t>
  </si>
  <si>
    <t>1.13.</t>
  </si>
  <si>
    <t xml:space="preserve">   - Árkiegészítések, ártámogatások</t>
  </si>
  <si>
    <t>1.14.</t>
  </si>
  <si>
    <t xml:space="preserve">   - Kamattámogatások</t>
  </si>
  <si>
    <t>1.15.</t>
  </si>
  <si>
    <t xml:space="preserve">   - Egyéb működési célú támogatások államháztartáson kívülre</t>
  </si>
  <si>
    <t>Beruházások</t>
  </si>
  <si>
    <t>2.1.-ből EU-s forrásból megvalósuló beruházás</t>
  </si>
  <si>
    <t>Felújítások</t>
  </si>
  <si>
    <t>2.3.-ból EU-s forrásból megvalósuló felújítás</t>
  </si>
  <si>
    <t>Egyéb felhalmozási kiadások</t>
  </si>
  <si>
    <t>2.5.-ből        - Garancia- és kezességvállalásból kifizetés ÁH-n belülre</t>
  </si>
  <si>
    <t>2.7.</t>
  </si>
  <si>
    <t>- Visszatérítendő támogatások, kölcsönök nyújtása ÁH-n belülre</t>
  </si>
  <si>
    <t>2.8.</t>
  </si>
  <si>
    <t>- Visszatérítendő támogatások, kölcsönök törlesztése ÁH-n belülre</t>
  </si>
  <si>
    <t>2.9.</t>
  </si>
  <si>
    <t>- Egyéb felhalmozási célú támogatások ÁH-n belülre</t>
  </si>
  <si>
    <t xml:space="preserve"> integrált iskola beruházás elszámolását követő pénzeszköz átadás</t>
  </si>
  <si>
    <t>2.10.</t>
  </si>
  <si>
    <t>- Garancia- és kezességvállalásból kifizetés ÁH-n kívülre</t>
  </si>
  <si>
    <t>2.11.</t>
  </si>
  <si>
    <t>- Visszatérítendő támogatások, kölcsönök nyújtása ÁH-n kívülre</t>
  </si>
  <si>
    <t>2.12.</t>
  </si>
  <si>
    <t>- Lakástámogatás</t>
  </si>
  <si>
    <t>2.13.</t>
  </si>
  <si>
    <t>- Egyéb felhalmozási célú támogatások államháztartáson kívülre</t>
  </si>
  <si>
    <t>első lakáshoz jutó támogatása</t>
  </si>
  <si>
    <t>Tartalékok (3.1.+3.2.)</t>
  </si>
  <si>
    <t>Általános tartalék</t>
  </si>
  <si>
    <t>Céltartalék</t>
  </si>
  <si>
    <t>4.</t>
  </si>
  <si>
    <t>KÖLTSÉGVETÉSI KIADÁSOK ÖSSZESEN (1+2+3)</t>
  </si>
  <si>
    <t>Hitel-, kölcsöntörlesztés államháztartáson kívülre (5.1. + … + 5.3.)</t>
  </si>
  <si>
    <t>Hosszú lejáratú hitelek, kölcsönök törlesztése</t>
  </si>
  <si>
    <t>Szennyvíz hitel törlesztés</t>
  </si>
  <si>
    <t>Likviditási célú hitelek, kölcsönök törlesztése pénzügyi vállalkozásnak</t>
  </si>
  <si>
    <t>Rövid lejáratú hitelek, kölcsönök törlesztése</t>
  </si>
  <si>
    <t>Belföldi értékpapírok kiadásai (6.1. + … + 6.4.)</t>
  </si>
  <si>
    <t>Forgatási célú belföldi értékpapírok vásárlása</t>
  </si>
  <si>
    <t>Forgatási célú belföldi értékpapírok beváltása</t>
  </si>
  <si>
    <t>Befektetési célú belföldi értékpapírok vásárlása</t>
  </si>
  <si>
    <t>Befektetési célú belföldi értékpapírok beváltása</t>
  </si>
  <si>
    <t>7.</t>
  </si>
  <si>
    <t>Belföldi finanszírozás kiadásai (7.1. + … + 7.4.)</t>
  </si>
  <si>
    <t>Államháztartáson belüli megelőlegezések folyósítása</t>
  </si>
  <si>
    <t>Államháztartáson belüli megelőlegezések visszafizetése</t>
  </si>
  <si>
    <t xml:space="preserve">Pénzeszközök betétként elhelyezése </t>
  </si>
  <si>
    <t>Pénzügyi lízing kiadásai</t>
  </si>
  <si>
    <t>Külföldi finanszírozás kiadásai (6.1. + … + 6.4.)</t>
  </si>
  <si>
    <t>Forgatási célú külföldi értékpapírok vásárlása</t>
  </si>
  <si>
    <t>Befektetési célú külföldi értékpapírok beváltása</t>
  </si>
  <si>
    <t>Külföldi értékpapírok beváltása</t>
  </si>
  <si>
    <t>Külföldi hitelek, kölcsönök törlesztése</t>
  </si>
  <si>
    <t>FINANSZÍROZÁSI KIADÁSOK ÖSSZESEN: (5.+…+8.)</t>
  </si>
  <si>
    <t>10.</t>
  </si>
  <si>
    <t>KIADÁSOK ÖSSZESEN: (4+9)</t>
  </si>
  <si>
    <t>KÖLTSÉGVETÉSI, FINANSZÍROZÁSI BEVÉTELEK ÉS KIADÁSOK EGYENLEGE</t>
  </si>
  <si>
    <t>Költségvetési hiány, többlet ( költségvetési bevételek 9. sor - költségvetési kiadások 4. sor) (+/-)</t>
  </si>
  <si>
    <t>Finanszírozási bevételek, kiadások egyenlege (finanszírozási bevételek 16. sor - finanszírozási kiadások 9. sor) (+/-)</t>
  </si>
  <si>
    <r>
      <t xml:space="preserve">   Működési költségvetés kiadásai </t>
    </r>
    <r>
      <rPr>
        <sz val="10"/>
        <rFont val="Arial"/>
        <family val="2"/>
      </rPr>
      <t>(1.1+…+1.5.)</t>
    </r>
  </si>
  <si>
    <r>
      <t xml:space="preserve">   Felhalmozási költségvetés kiadásai </t>
    </r>
    <r>
      <rPr>
        <sz val="10"/>
        <rFont val="Arial"/>
        <family val="2"/>
      </rPr>
      <t>(2.1.+2.3.+2.5.)</t>
    </r>
  </si>
  <si>
    <t>Ingatlanok értékesítése</t>
  </si>
  <si>
    <t>2. melléklet</t>
  </si>
  <si>
    <t>Hőgyész Nagyközség Önkormányzat 2014. I. félévi beszámolójának és előirányzat módosításának táblája</t>
  </si>
  <si>
    <t>Hőgyész Nagyközség Önkormányzat 2014. I-III. negyedévi teljesítése</t>
  </si>
  <si>
    <t>Száma</t>
  </si>
  <si>
    <t>Előirányzat-csoport, kiemelt előirányzat megnevezése</t>
  </si>
  <si>
    <t>BEVÉTELEK</t>
  </si>
  <si>
    <t xml:space="preserve"> 10.</t>
  </si>
  <si>
    <t xml:space="preserve">    14.1.</t>
  </si>
  <si>
    <t xml:space="preserve">    14.2.</t>
  </si>
  <si>
    <t xml:space="preserve">    14.3.</t>
  </si>
  <si>
    <t xml:space="preserve">    14.4.</t>
  </si>
  <si>
    <t>KIADÁSOK</t>
  </si>
  <si>
    <t>- Garancia- és kezességvállalásból kifizetés ÁH-n belülre</t>
  </si>
  <si>
    <t>-Visszatérítendő támogatások, kölcsönök nyújtása ÁH-n belülre</t>
  </si>
  <si>
    <t>- Egyéb működési célú támogatások ÁH-n belülre</t>
  </si>
  <si>
    <t>- Garancia és kezességvállalásból kifizetés ÁH-n kívülre</t>
  </si>
  <si>
    <t>- Árkiegészítések, ártámogatások</t>
  </si>
  <si>
    <t>- Kamattámogatások</t>
  </si>
  <si>
    <t>- Egyéb működési célú támogatások államháztartáson kívülre</t>
  </si>
  <si>
    <t>3. melléklet</t>
  </si>
  <si>
    <t>Hőgyészi Közös Önkormányzati Hivatal 2014. I. félévi beszámolójának és előirányzat módosításának táblája</t>
  </si>
  <si>
    <t>Hőgyészi Közös Önkormányzati Hivatal 2014. I-III. negyedévi teljesítése</t>
  </si>
  <si>
    <t>Teljesítés  szeptember 30-ig</t>
  </si>
  <si>
    <t>Működési bevételek (1.1.+…+1.10.)</t>
  </si>
  <si>
    <t>Kiszámlázott általános forgalmi adó</t>
  </si>
  <si>
    <t>Általános forgalmi adó visszatérülése</t>
  </si>
  <si>
    <t>Működési célú támogatások államháztartáson belülről (2.1.+…+2.3.)</t>
  </si>
  <si>
    <t>Visszatérítendő támogatások, kölcsönök visszatérülése ÁH-n belülről</t>
  </si>
  <si>
    <t>Egyéb működési célú támogatások bevételei államháztartáson belülről</t>
  </si>
  <si>
    <t xml:space="preserve"> - ebből EU támogatás</t>
  </si>
  <si>
    <t>Közhatalmi bevételek</t>
  </si>
  <si>
    <t>Felhalmozási célú támogatások államháztartáson belülről (4.1.+4.2.)</t>
  </si>
  <si>
    <t>Egyéb felhalmozási célú támogatások bevételei államháztartáson belülről</t>
  </si>
  <si>
    <t>- ebből EU-s támogatás</t>
  </si>
  <si>
    <t>Felhalmozási bevételek (5.1.+…+5.3.)</t>
  </si>
  <si>
    <t>Működési célú átvett pénzeszközök</t>
  </si>
  <si>
    <t>Felhalmozási célú átvett pénzeszközök</t>
  </si>
  <si>
    <t>KÖLTSÉGVETÉSI BEVÉTELEK ÖSSZESEN: (1+…+7)</t>
  </si>
  <si>
    <t>FINANSZÍROZÁSI BEVÉTELEK ÖSSZESEN: (9.1.+…+9.3.)</t>
  </si>
  <si>
    <t>9.1.</t>
  </si>
  <si>
    <t>Költségvetési maradvány igénybevétele</t>
  </si>
  <si>
    <t>9.2.</t>
  </si>
  <si>
    <t>Vállalkozási maradvány igénybevétele</t>
  </si>
  <si>
    <t>9.3.</t>
  </si>
  <si>
    <t>Irányító szervi (önkormányzati) támogatás (intézményfinanszírozás)</t>
  </si>
  <si>
    <t>BEVÉTELEK ÖSSZESEN: (8.+9.)</t>
  </si>
  <si>
    <t>Működési költségvetés kiadásai (1.1+…+1.5.)</t>
  </si>
  <si>
    <t>Felhalmozási költségvetés kiadásai (2.1.+…+2.3.)</t>
  </si>
  <si>
    <t>Egyéb fejlesztési célú kiadások</t>
  </si>
  <si>
    <t xml:space="preserve"> - ebből EU-s forrásból tám. megvalósuló programok, projektek kiadásai</t>
  </si>
  <si>
    <t>KIADÁSOK ÖSSZESEN: (1.+2.)</t>
  </si>
  <si>
    <t>vegyszer, vetőmag beszerzése élelmiszer, hajtó- és kenőanyag, munkaruha, irodaszer, alkatrészek, karbantartási anyagok Csomagoló anyagok számitástechnikai rendszerek, internet, informatikai eszközök karbantartása, fénymásoló igénybevételi díja telefonszámlák víz, villany, gáz művelődési ház világítás bérleti díjagépek, járművek, önk. épületek karbantartása, kisjavítása cégautóadó NAV felé befizetése üzemorvosi vizsgálat, labor díja, ,vásárolt közszol; ügyvédi és jogi díjak, számviteli szolg. gépjárművek biztosítása, szállítási szolgáltatások, szemétszállítás, rendezvények szolgáltatási díja,  postaköltségek belföldi kiküldetés, reklám kiadások, vásárlások és szolgáltatások utáni ÁFA, csatorna hitel és likvid hitel kamata kötbér,  felszólitási díj,perköltséghez kapcsolódó kiadások</t>
  </si>
  <si>
    <t>Hőgyész Nagyközség Önkormányzat                                                                                                                                                                                              2014. I-III. negyedévi teljesítése</t>
  </si>
  <si>
    <t>vezetéknélküli telefon vásárlása</t>
  </si>
  <si>
    <t>köztisztviselők összes személyi juttatása Kalaznóval együtt</t>
  </si>
  <si>
    <t>köztisztviselők személyi juttatásaihoz kapcsolódó munkáltatói közterhek</t>
  </si>
  <si>
    <t>OGY és EP választások finanszírozására kapott állami támogatás</t>
  </si>
  <si>
    <t>ültetvény és hűtőkamra létesítés, kistraktor, kisértékű eszk. beszerz.</t>
  </si>
  <si>
    <t>képviselő-testület, köztisztviselők, közalkalmazottak, közfoglalkoztatottak és egyéb foglalkoztatottak összes bruttó járandósága</t>
  </si>
  <si>
    <t>hulladék anyag értékesítése</t>
  </si>
  <si>
    <t>családi események szogáltatási díja: esküvő, névadó</t>
  </si>
  <si>
    <t>hivatal közüzemi díjai, telefon, irodaszer, nyomtatvány, program használati díj, karbantartás, kisjavítás, szakmai továbbképzések</t>
  </si>
  <si>
    <t>választási finanszírozás visszautalása</t>
  </si>
  <si>
    <t>képviselő-testület, közalkalmazottak, közfoglalkoztatottak és egyéb foglalkoztatottak összes bruttó járandósága</t>
  </si>
  <si>
    <t>A szem. juttatások közterhei: szoc.hj.adó, rehab.hj.eü. hj. táppénz hj. kifiz.adó</t>
  </si>
  <si>
    <t>A beruházások és felújítások fedezetére szolgál</t>
  </si>
  <si>
    <t>jogszabály alapján kötelezően tervezett</t>
  </si>
  <si>
    <t>Hőgyész Nagyközség Önkormányzat                                                                                                                                                                                              2014. I-III. negyedévi teljesítése (magyarázattal)</t>
  </si>
  <si>
    <t>(magyarázattal)</t>
  </si>
  <si>
    <t>Hőgyész Nagyközség Önkormányzat 2014. I-III. negyedévi teljesítése (magyarázattal)</t>
  </si>
  <si>
    <t>Hőgyészi Közös Önkormányzati Hivatal 2014. I-III. negyedévi teljesítése (magyarázattal)</t>
  </si>
  <si>
    <t>Kiadási jogcím</t>
  </si>
  <si>
    <t>5. számú melléklet</t>
  </si>
  <si>
    <t>adatok ezer Ft-ban</t>
  </si>
  <si>
    <t>Sor-szám</t>
  </si>
  <si>
    <t>Megnevezés</t>
  </si>
  <si>
    <t>Január</t>
  </si>
  <si>
    <t>Február</t>
  </si>
  <si>
    <t>Március</t>
  </si>
  <si>
    <t>Április</t>
  </si>
  <si>
    <t>Május</t>
  </si>
  <si>
    <t>Június</t>
  </si>
  <si>
    <t>Július</t>
  </si>
  <si>
    <t>Augusztus</t>
  </si>
  <si>
    <t>Szeptember</t>
  </si>
  <si>
    <t>Október</t>
  </si>
  <si>
    <t>November</t>
  </si>
  <si>
    <t>December</t>
  </si>
  <si>
    <t>Összesen:</t>
  </si>
  <si>
    <t>BEVÉTELI ELŐIRÁNYZATOK</t>
  </si>
  <si>
    <t>Intézményi működési bevételek</t>
  </si>
  <si>
    <t>Működési célú támogatások áh-n belülről</t>
  </si>
  <si>
    <t>Működési c.átvett pénzeszközök áh-n kívülről</t>
  </si>
  <si>
    <t>Felhalmozási bevételek</t>
  </si>
  <si>
    <t>Felhalmozási c. támogatások áh-n belülről</t>
  </si>
  <si>
    <t>Felhalmozási c. átvett pénzeszk. áh-n kívülről</t>
  </si>
  <si>
    <t>Finanszírozási bevételek működési c.</t>
  </si>
  <si>
    <t>Finanszírozási bevételek felhalmozási c.</t>
  </si>
  <si>
    <t>Bevételi előirányzat összesen:</t>
  </si>
  <si>
    <t>KIADÁSI ELŐIRÁNYZATOK</t>
  </si>
  <si>
    <t>11.</t>
  </si>
  <si>
    <t>Személyi juttatások</t>
  </si>
  <si>
    <t>12.</t>
  </si>
  <si>
    <t>Munkaadót terhelő járulékok</t>
  </si>
  <si>
    <t>13.</t>
  </si>
  <si>
    <t>Dologi kiadások</t>
  </si>
  <si>
    <t>14.</t>
  </si>
  <si>
    <t>Működési kamat kiadások</t>
  </si>
  <si>
    <t>15.</t>
  </si>
  <si>
    <t>Ellátottak pénzbeli juttatása (segélyek, ellátások)</t>
  </si>
  <si>
    <t>16.</t>
  </si>
  <si>
    <t>17.</t>
  </si>
  <si>
    <t>Működési tartalékok</t>
  </si>
  <si>
    <t>18.</t>
  </si>
  <si>
    <t>Beruházások, felújítások</t>
  </si>
  <si>
    <t>20.</t>
  </si>
  <si>
    <t>21.</t>
  </si>
  <si>
    <t>Felhalmozási céltartalék</t>
  </si>
  <si>
    <t>22.</t>
  </si>
  <si>
    <t>Finanszírozási kiadások működési c.</t>
  </si>
  <si>
    <t>23.</t>
  </si>
  <si>
    <t>Finanszírozási kiadások felhalmozási c.</t>
  </si>
  <si>
    <t>24.</t>
  </si>
  <si>
    <t>Kiadási előirányzat összesen:</t>
  </si>
  <si>
    <t>Települési támogatás</t>
  </si>
  <si>
    <t>Települési támogatások</t>
  </si>
  <si>
    <t xml:space="preserve"> Iparűzési adó</t>
  </si>
  <si>
    <t>Vagyoni típusú adók</t>
  </si>
  <si>
    <t>Költségvetési törvény (2014. évi C. törvény továbbiakban: Kt.) IX. fejezete szerint minden önkormányzatnak járó általános támogatás (Kt. 2. sz. melléklet I.1. pontja)</t>
  </si>
  <si>
    <t>Kt. IX. fejezet szerint az óvodai feladatokra járó támogatás (Kt. 2. sz. melléklet II. pontja)</t>
  </si>
  <si>
    <t>Kt. IX. fejezet szerint az önkormányzat szociális és gyermekjóléti feladatainak támogatása (Kt. 2. sz. melléklet III. pontja)</t>
  </si>
  <si>
    <t xml:space="preserve">Ingatlanok értékesítése </t>
  </si>
  <si>
    <t>bursa támogatás foglalkoztatást helyettesítő támogatás, rendszeres szoc. Segély csak jannuár és február hónapokra, átmeneti segély, óvodáztatási támogatás, temetési segély, lakásfentartási támogatás kifutási idő alapján, szociális tüzifa jutt;</t>
  </si>
  <si>
    <t>óvoda és Közös Hiv. intézmény finanszírozása,DÁM Önkorm. Társ.és Nemzetiségi Önk. támogatása</t>
  </si>
  <si>
    <t>önkormányzattól közös hivatal finanszírozása</t>
  </si>
  <si>
    <t>6. sz. melléklet</t>
  </si>
  <si>
    <t>Többéves kihatással járó döntésekből származó kötelezettségek évenkénti bontásban és összesítve célok szerint</t>
  </si>
  <si>
    <t xml:space="preserve"> ezer forintban</t>
  </si>
  <si>
    <t>Kötelezettség jogcíme</t>
  </si>
  <si>
    <t>Köt. váll.       éve</t>
  </si>
  <si>
    <t>Kiadás vonzata évenként</t>
  </si>
  <si>
    <t>2015.</t>
  </si>
  <si>
    <t>Működési célú hiteltörlesztés (tőke+kamat)</t>
  </si>
  <si>
    <t>............................</t>
  </si>
  <si>
    <t>Felhalmozási célú hiteltörlesztés (tőke+kamat)</t>
  </si>
  <si>
    <t>Szennyvíz beruházási hitel tőke törlesztés</t>
  </si>
  <si>
    <t>Szennyvíz beruházási hitel kamat törlesztés</t>
  </si>
  <si>
    <t>Víziközmű hitel tőke törlesztés</t>
  </si>
  <si>
    <t>Víziközmű hitel kamat törlesztés</t>
  </si>
  <si>
    <t>RENAULT MASTER tgk. vás. hitele</t>
  </si>
  <si>
    <t>RENAULT MASTER tgk. vás. hitel kamata</t>
  </si>
  <si>
    <t>Beruházás célonként</t>
  </si>
  <si>
    <t>Felújítás feladatonként</t>
  </si>
  <si>
    <t>Összesen (1+4+11+13)</t>
  </si>
  <si>
    <r>
      <t>Összesen</t>
    </r>
    <r>
      <rPr>
        <b/>
        <sz val="9"/>
        <rFont val="Times New Roman CE"/>
        <family val="1"/>
      </rPr>
      <t xml:space="preserve"> (4+5+6+7+8)</t>
    </r>
  </si>
  <si>
    <t>2015. előtti kifizetés</t>
  </si>
  <si>
    <t>2016.</t>
  </si>
  <si>
    <t>2017.</t>
  </si>
  <si>
    <t>2017. után</t>
  </si>
  <si>
    <t>-          sporttelep és pálya- valamint futópálya fenntartása, karbantartása, takarítása,</t>
  </si>
  <si>
    <t>-          fűnyírás, öntözés, hulladék elszállítása,</t>
  </si>
  <si>
    <t>-          padok, korlátok és egyéb műtárgyak fenntartása, karbantartása,</t>
  </si>
  <si>
    <t>-          sportöltöző üzemeltetése,</t>
  </si>
  <si>
    <t>-          nem önálló rendszerű (szomszéd telephelytől vásárolt) szolgáltatások – víz és elektromos áram – biztosítása*</t>
  </si>
  <si>
    <t>-          felszerelések, sporteszközök biztosítása, mosása, javítása,</t>
  </si>
  <si>
    <t>-          iskolai testnevelésekhez személyi és tárgyi feltételek biztosítása.</t>
  </si>
  <si>
    <t>(*Jelenleg a sporttelepnek nincs önállóan kiépített kommunális csatlakozása.)</t>
  </si>
  <si>
    <t>_________________</t>
  </si>
  <si>
    <t>Hatályba helyezte: 5/2012. (III. 30.) sz. önkormányzati rendelete</t>
  </si>
  <si>
    <t>8/a. sz. melléklet</t>
  </si>
  <si>
    <t>7. sz. melléklet</t>
  </si>
  <si>
    <t>Kedvezmény nélkül elérhető bevétel</t>
  </si>
  <si>
    <t>Kedvezmények összege</t>
  </si>
  <si>
    <t>Magánszemélyek kommunális adója</t>
  </si>
  <si>
    <t>26.</t>
  </si>
  <si>
    <t>1.d. sz. melléklet</t>
  </si>
  <si>
    <t>12. sz. melléklet</t>
  </si>
  <si>
    <t>Intézmény megnevezése</t>
  </si>
  <si>
    <t>2012. évre engedélyezett, módosított létszámkeret 2011.10.01-től*****</t>
  </si>
  <si>
    <t>Munkajogi zárólétszám 2014. 06. 30-án</t>
  </si>
  <si>
    <t>Hőgyész Nagyközség Önkormányzata</t>
  </si>
  <si>
    <t>kinevezett dolgozók:</t>
  </si>
  <si>
    <t>fő</t>
  </si>
  <si>
    <t>Ebből főállású polgármester</t>
  </si>
  <si>
    <t>Ebből közalkalmazottak</t>
  </si>
  <si>
    <t>Ebből részmunkaidős közalkalmazott</t>
  </si>
  <si>
    <t>Ebből iskolai étkeztetéssel foglalkozó közalkalmazott</t>
  </si>
  <si>
    <t>Közfoglalkoztatottak és egyéb támogatott foglalk.</t>
  </si>
  <si>
    <t xml:space="preserve">Rövid időtartamú közfoglalkoztatott </t>
  </si>
  <si>
    <t>FHT-ra jogosultak hosszabb időtartamú közfoglalkoztatása</t>
  </si>
  <si>
    <t>KÖZFOGLALKOZTATOTTAK</t>
  </si>
  <si>
    <t xml:space="preserve">Egyéb támogatott Munka Törvénykönyve alapján </t>
  </si>
  <si>
    <t>Önkormányzat összesen:</t>
  </si>
  <si>
    <t>Közös Önkormányzati Hivatal</t>
  </si>
  <si>
    <t>Kinevezett dolgozók:</t>
  </si>
  <si>
    <t>Ebből köztisztviselők</t>
  </si>
  <si>
    <t>Ebből kalaznói hivatalban dolgozó köztisztviselő:</t>
  </si>
  <si>
    <t>Munka Törvénykönyves dolgozók:</t>
  </si>
  <si>
    <t>Munka Törvénykönyves dolgozó - határozott idejű</t>
  </si>
  <si>
    <t>Közös Önkormányzati Hivatal összesen</t>
  </si>
  <si>
    <t>* Munkajogi létszám: az összes dolgozó aki munkajogilag állományban van.</t>
  </si>
  <si>
    <t>** Statisztikai létszám: a munkajogi létszámból nem tartalmazza a tartósan távollévőket: táppénz, felmentett, GYES, GYED stb.</t>
  </si>
  <si>
    <t>**** A létszámkeret módosítására a Munkaügyi Központtal értékteremtő hosszabb időtartamú közfoglalkoztatásra, bérköltség támogatásra, hátrányos helyzetűek foglalkoztatására kötött támogatási szerződések alapján került sor.</t>
  </si>
  <si>
    <t>**** A létszámkeret módosítására a Munkaügyi Központtal STARTMUNKA közfoglalkoztatásra kötött támogatási szerződés alapján került sor.</t>
  </si>
  <si>
    <r>
      <t>2014. évre engedélyezett, módosított létszámkeret</t>
    </r>
    <r>
      <rPr>
        <b/>
        <sz val="7"/>
        <rFont val="Times New Roman CE"/>
        <family val="0"/>
      </rPr>
      <t>****</t>
    </r>
  </si>
  <si>
    <r>
      <t xml:space="preserve">*** Létszámkeret (v. keret létszám): az </t>
    </r>
    <r>
      <rPr>
        <b/>
        <sz val="10"/>
        <rFont val="Arial"/>
        <family val="2"/>
      </rPr>
      <t>egy adott időpontban maximálisan</t>
    </r>
    <r>
      <rPr>
        <sz val="10"/>
        <rFont val="Arial"/>
        <family val="0"/>
      </rPr>
      <t xml:space="preserve"> munkajogilag </t>
    </r>
    <r>
      <rPr>
        <b/>
        <sz val="10"/>
        <rFont val="Arial"/>
        <family val="2"/>
      </rPr>
      <t>állományban lévő munkavállalók száma</t>
    </r>
  </si>
  <si>
    <r>
      <t>Hőgyész Nagyközség Önkormányzat</t>
    </r>
    <r>
      <rPr>
        <sz val="12"/>
        <rFont val="Arial"/>
        <family val="2"/>
      </rPr>
      <t xml:space="preserve"> 2016. évi költségvetésének </t>
    </r>
    <r>
      <rPr>
        <b/>
        <sz val="12"/>
        <rFont val="Arial"/>
        <family val="2"/>
      </rPr>
      <t>összevont</t>
    </r>
    <r>
      <rPr>
        <sz val="12"/>
        <rFont val="Arial"/>
        <family val="2"/>
      </rPr>
      <t xml:space="preserve"> mérlege magyarázattal</t>
    </r>
  </si>
  <si>
    <r>
      <t>Hőgyész Nagyközség Önkormányzat</t>
    </r>
    <r>
      <rPr>
        <sz val="12"/>
        <rFont val="Arial"/>
        <family val="2"/>
      </rPr>
      <t xml:space="preserve"> 2016. évi költségvetésének </t>
    </r>
    <r>
      <rPr>
        <b/>
        <sz val="12"/>
        <rFont val="Arial"/>
        <family val="2"/>
      </rPr>
      <t>összevont</t>
    </r>
    <r>
      <rPr>
        <sz val="12"/>
        <rFont val="Arial"/>
        <family val="2"/>
      </rPr>
      <t xml:space="preserve"> mérlege</t>
    </r>
  </si>
  <si>
    <t>HŐGYÉSZ NAGYKÖZSÉG ÖNKORMÁNYZAT 2016. évi engedélyezett létszámának és közfoglalkoztatottak létszám előirányzatának meghatározása</t>
  </si>
  <si>
    <r>
      <t xml:space="preserve">Hőgyész Nagyközség Önkormányzat </t>
    </r>
    <r>
      <rPr>
        <sz val="12"/>
        <rFont val="Arial"/>
        <family val="2"/>
      </rPr>
      <t>2016. évi költségvetése előirányzat-csoportonként és kiemelt előirányzatonként</t>
    </r>
  </si>
  <si>
    <r>
      <t xml:space="preserve">Hőgyészi Közös Önkormányzati Hivatal </t>
    </r>
    <r>
      <rPr>
        <sz val="12"/>
        <rFont val="Arial"/>
        <family val="2"/>
      </rPr>
      <t>(Közös Hivatal) 2016. évi költségvetése magyarázattal</t>
    </r>
  </si>
  <si>
    <r>
      <t xml:space="preserve">Hőgyészi Közös Önkormányzati Hivatal </t>
    </r>
    <r>
      <rPr>
        <sz val="12"/>
        <rFont val="Arial"/>
        <family val="2"/>
      </rPr>
      <t>(Közös Hivatal) 2016. évi költségvetése</t>
    </r>
  </si>
  <si>
    <t>Előirányzat-felhasználási ütemterv a 2016. évre</t>
  </si>
  <si>
    <t>A 2016. évben várható, önkormányzat által adott közvetett támogatások (kedvezmények)</t>
  </si>
  <si>
    <t>2016. évi költségvetés mellékletei</t>
  </si>
  <si>
    <t>2016. január 1-én</t>
  </si>
  <si>
    <t>Központi irányítószervi támogatások folyósítása</t>
  </si>
  <si>
    <t>7.5.</t>
  </si>
  <si>
    <r>
      <t xml:space="preserve">Hőgyész Nagyközség Önkormányzat </t>
    </r>
    <r>
      <rPr>
        <sz val="12"/>
        <rFont val="Arial"/>
        <family val="2"/>
      </rPr>
      <t>2016. évi költségvetése előirányzat-csoportonként és kiemelt előirányzatonként magyarázattal</t>
    </r>
  </si>
  <si>
    <t>2016. évi költségvetésének összevont mérlege</t>
  </si>
  <si>
    <t>2016. évi költségvetése előirányzat-csoportonként és kiemelt előirányzatonként</t>
  </si>
  <si>
    <r>
      <t xml:space="preserve">Hőgyészi Közös Önkormányzati Hivatal </t>
    </r>
    <r>
      <rPr>
        <sz val="10"/>
        <rFont val="Arial"/>
        <family val="2"/>
      </rPr>
      <t>(Közös Hivatal) 2016. évi költségvetése</t>
    </r>
  </si>
  <si>
    <t>2016. évi eredeti előirányzat</t>
  </si>
  <si>
    <t>2016. évi munkajogi* nyitó létszám</t>
  </si>
  <si>
    <t>2016. évi statisztikai** nyitó létszám</t>
  </si>
  <si>
    <r>
      <t>2016. évre engedélyezett létszámkeret</t>
    </r>
    <r>
      <rPr>
        <b/>
        <sz val="8"/>
        <rFont val="Times New Roman CE"/>
        <family val="0"/>
      </rPr>
      <t>***</t>
    </r>
  </si>
  <si>
    <t>forintban</t>
  </si>
  <si>
    <t>OEP védőnők, munkaügyi központ (közfoglalkoztatás) támogatása, ÖNHIKI</t>
  </si>
  <si>
    <t xml:space="preserve"> forintban</t>
  </si>
  <si>
    <t>vegyszer, vetőmag beszerzése élelmiszer, hajtó- és kenőanyag, munkaruha, irodaszer, alkatrészek, karbantartási anyagok Csomagoló anyagok számitástechnikai rendszerek, internet, informatikai eszközök karbantartása, fénymásoló igénybevételi díja telefonszámlák víz, villany, gáz művelődési ház világítás bérleti díjagépek, járművek, önk. épületek karbantartása, kisjavítása cégautóadó NAV felé befizetése üzemorvosi vizsgálat, labor díja, ,vásárolt közszol; ügyvédi és jogi díjak, számviteli szolg. gépjárművek biztosítása, szállítási szolgáltatások, szemétszállítás, rendezvények szolgáltatási díja,  postaköltségek belföldi kiküldetés, reklám kiadások, vásárlások és szolgáltatások utáni ÁFA, csatorna hitel és likvid hitel kamata kötbér,  felszólitási díj,perköltséghez kapcsolódó kiadások (K31+K32+K33+K34+K35 rovatok)</t>
  </si>
  <si>
    <t>bursa támogatás,  átmeneti segély,  temetési segély,  szociális tüzifa jutt; (K47+K48 rovatok)</t>
  </si>
  <si>
    <t>Egyéb működési célú kiadások (K5 rovat)</t>
  </si>
  <si>
    <t>óvoda és DÁM Önkorm. Társ.és Nemzetiségi Önk. Támogatása(K506 rovat)</t>
  </si>
  <si>
    <t xml:space="preserve">sport, emergency, civil szervezetek, nonprofit szervezetek, Műv. Ház, vállalkozó orvosok,(K512 rovat) </t>
  </si>
  <si>
    <t>Pénzmaradvány (év végi bankszla egyenlegek + pénztár egyenleg)</t>
  </si>
  <si>
    <t xml:space="preserve">sport, ügyelet, civil szervezetek, nonprofit szervezetek, Műv. Ház, vállalkozó orvosok, </t>
  </si>
</sst>
</file>

<file path=xl/styles.xml><?xml version="1.0" encoding="utf-8"?>
<styleSheet xmlns="http://schemas.openxmlformats.org/spreadsheetml/2006/main">
  <numFmts count="3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
    <numFmt numFmtId="166" formatCode="_-* #,##0\ _F_t_-;\-* #,##0\ _F_t_-;_-* &quot;-&quot;??\ _F_t_-;_-@_-"/>
    <numFmt numFmtId="167" formatCode="[$-40E]yyyy\.\ mmmm\ d\."/>
    <numFmt numFmtId="168" formatCode="&quot;Igen&quot;;&quot;Igen&quot;;&quot;Nem&quot;"/>
    <numFmt numFmtId="169" formatCode="&quot;Igaz&quot;;&quot;Igaz&quot;;&quot;Hamis&quot;"/>
    <numFmt numFmtId="170" formatCode="&quot;Be&quot;;&quot;Be&quot;;&quot;Ki&quot;"/>
    <numFmt numFmtId="171" formatCode="[$€-2]\ #\ ##,000_);[Red]\([$€-2]\ #\ ##,000\)"/>
    <numFmt numFmtId="172" formatCode="_-* #,##0.0\ _F_t_-;\-* #,##0.0\ _F_t_-;_-* &quot;-&quot;\ _F_t_-;_-@_-"/>
    <numFmt numFmtId="173" formatCode="_-* #,##0.00\ _F_t_-;\-* #,##0.00\ _F_t_-;_-* &quot;-&quot;\ _F_t_-;_-@_-"/>
    <numFmt numFmtId="174" formatCode="0.0"/>
    <numFmt numFmtId="175" formatCode="_-* #,##0.0\ _F_t_-;\-* #,##0.0\ _F_t_-;_-* &quot;-&quot;?\ _F_t_-;_-@_-"/>
    <numFmt numFmtId="176" formatCode="00"/>
    <numFmt numFmtId="177" formatCode="#,##0.00\ _F_t;\-\ #,##0.00\ _F_t"/>
    <numFmt numFmtId="178" formatCode="#,##0;[Red]#,##0"/>
    <numFmt numFmtId="179" formatCode="#,##0_ ;\-#,##0\ "/>
    <numFmt numFmtId="180" formatCode="0.0000000"/>
    <numFmt numFmtId="181" formatCode="0.000000"/>
    <numFmt numFmtId="182" formatCode="0.00000"/>
    <numFmt numFmtId="183" formatCode="0.0000"/>
    <numFmt numFmtId="184" formatCode="0.000"/>
    <numFmt numFmtId="185" formatCode="#,##0\ &quot;Ft&quot;"/>
    <numFmt numFmtId="186" formatCode="#,###.00"/>
  </numFmts>
  <fonts count="102">
    <font>
      <sz val="10"/>
      <name val="Arial"/>
      <family val="0"/>
    </font>
    <font>
      <sz val="11"/>
      <color indexed="8"/>
      <name val="Calibri"/>
      <family val="2"/>
    </font>
    <font>
      <sz val="11"/>
      <color indexed="9"/>
      <name val="Calibri"/>
      <family val="2"/>
    </font>
    <font>
      <sz val="11"/>
      <color indexed="20"/>
      <name val="Calibri"/>
      <family val="2"/>
    </font>
    <font>
      <sz val="11"/>
      <color indexed="62"/>
      <name val="Calibri"/>
      <family val="2"/>
    </font>
    <font>
      <b/>
      <sz val="11"/>
      <color indexed="52"/>
      <name val="Calibri"/>
      <family val="2"/>
    </font>
    <font>
      <b/>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0"/>
      <name val="Arial CE"/>
      <family val="0"/>
    </font>
    <font>
      <sz val="11"/>
      <color indexed="1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CE"/>
      <family val="0"/>
    </font>
    <font>
      <sz val="11"/>
      <color indexed="52"/>
      <name val="Calibri"/>
      <family val="2"/>
    </font>
    <font>
      <sz val="10"/>
      <name val="Times New Roman CE"/>
      <family val="0"/>
    </font>
    <font>
      <b/>
      <sz val="11"/>
      <color indexed="63"/>
      <name val="Calibri"/>
      <family val="2"/>
    </font>
    <font>
      <u val="single"/>
      <sz val="10"/>
      <color indexed="20"/>
      <name val="Times New Roman CE"/>
      <family val="0"/>
    </font>
    <font>
      <sz val="11"/>
      <color indexed="60"/>
      <name val="Calibri"/>
      <family val="2"/>
    </font>
    <font>
      <b/>
      <sz val="11"/>
      <color indexed="8"/>
      <name val="Calibri"/>
      <family val="2"/>
    </font>
    <font>
      <b/>
      <sz val="18"/>
      <color indexed="56"/>
      <name val="Cambria"/>
      <family val="2"/>
    </font>
    <font>
      <sz val="8"/>
      <name val="Arial"/>
      <family val="0"/>
    </font>
    <font>
      <b/>
      <sz val="12"/>
      <name val="Times New Roman CE"/>
      <family val="1"/>
    </font>
    <font>
      <b/>
      <sz val="11"/>
      <name val="Times New Roman CE"/>
      <family val="1"/>
    </font>
    <font>
      <sz val="12"/>
      <name val="Arial"/>
      <family val="2"/>
    </font>
    <font>
      <sz val="12"/>
      <name val="Times New Roman CE"/>
      <family val="1"/>
    </font>
    <font>
      <b/>
      <sz val="12"/>
      <name val="Arial"/>
      <family val="2"/>
    </font>
    <font>
      <sz val="11"/>
      <name val="Times New Roman CE"/>
      <family val="1"/>
    </font>
    <font>
      <sz val="11"/>
      <name val="Arial"/>
      <family val="2"/>
    </font>
    <font>
      <b/>
      <sz val="11"/>
      <name val="Arial"/>
      <family val="2"/>
    </font>
    <font>
      <sz val="12"/>
      <name val="Times New Roman"/>
      <family val="1"/>
    </font>
    <font>
      <sz val="11"/>
      <name val="Times New Roman"/>
      <family val="1"/>
    </font>
    <font>
      <b/>
      <sz val="11"/>
      <color indexed="10"/>
      <name val="Times New Roman CE"/>
      <family val="1"/>
    </font>
    <font>
      <sz val="12"/>
      <color indexed="10"/>
      <name val="Times New Roman CE"/>
      <family val="1"/>
    </font>
    <font>
      <sz val="12"/>
      <color indexed="43"/>
      <name val="Times New Roman CE"/>
      <family val="1"/>
    </font>
    <font>
      <b/>
      <sz val="12"/>
      <color indexed="10"/>
      <name val="Times New Roman CE"/>
      <family val="1"/>
    </font>
    <font>
      <b/>
      <sz val="10"/>
      <name val="Times New Roman CE"/>
      <family val="1"/>
    </font>
    <font>
      <b/>
      <i/>
      <sz val="10"/>
      <name val="Times New Roman CE"/>
      <family val="0"/>
    </font>
    <font>
      <b/>
      <i/>
      <sz val="12"/>
      <name val="Times New Roman CE"/>
      <family val="0"/>
    </font>
    <font>
      <b/>
      <sz val="10"/>
      <name val="Arial"/>
      <family val="2"/>
    </font>
    <font>
      <b/>
      <i/>
      <sz val="9"/>
      <name val="Times New Roman CE"/>
      <family val="0"/>
    </font>
    <font>
      <i/>
      <sz val="9"/>
      <color indexed="9"/>
      <name val="Times New Roman CE"/>
      <family val="0"/>
    </font>
    <font>
      <b/>
      <i/>
      <sz val="9"/>
      <color indexed="9"/>
      <name val="Times New Roman CE"/>
      <family val="0"/>
    </font>
    <font>
      <i/>
      <sz val="9"/>
      <name val="Times New Roman CE"/>
      <family val="0"/>
    </font>
    <font>
      <b/>
      <sz val="9"/>
      <name val="Times New Roman CE"/>
      <family val="1"/>
    </font>
    <font>
      <b/>
      <sz val="8"/>
      <name val="Arial Narrow"/>
      <family val="2"/>
    </font>
    <font>
      <b/>
      <sz val="9"/>
      <name val="Arial Narrow"/>
      <family val="2"/>
    </font>
    <font>
      <b/>
      <sz val="8"/>
      <name val="Times New Roman CE"/>
      <family val="1"/>
    </font>
    <font>
      <sz val="8"/>
      <name val="Times New Roman CE"/>
      <family val="1"/>
    </font>
    <font>
      <sz val="10"/>
      <color indexed="10"/>
      <name val="Times New Roman CE"/>
      <family val="1"/>
    </font>
    <font>
      <sz val="10"/>
      <color indexed="10"/>
      <name val="Arial Narrow"/>
      <family val="2"/>
    </font>
    <font>
      <sz val="10"/>
      <color indexed="10"/>
      <name val="Arial"/>
      <family val="2"/>
    </font>
    <font>
      <sz val="10"/>
      <name val="Arial Narrow"/>
      <family val="2"/>
    </font>
    <font>
      <i/>
      <sz val="10"/>
      <name val="Times New Roman CE"/>
      <family val="1"/>
    </font>
    <font>
      <i/>
      <sz val="10"/>
      <name val="Arial"/>
      <family val="2"/>
    </font>
    <font>
      <i/>
      <sz val="10"/>
      <color indexed="10"/>
      <name val="Arial"/>
      <family val="2"/>
    </font>
    <font>
      <i/>
      <sz val="9"/>
      <color indexed="9"/>
      <name val="Arial"/>
      <family val="2"/>
    </font>
    <font>
      <b/>
      <i/>
      <sz val="9"/>
      <color indexed="9"/>
      <name val="Arial"/>
      <family val="2"/>
    </font>
    <font>
      <i/>
      <sz val="9"/>
      <name val="Arial"/>
      <family val="2"/>
    </font>
    <font>
      <b/>
      <sz val="10"/>
      <name val="Times New Roman"/>
      <family val="1"/>
    </font>
    <font>
      <sz val="10"/>
      <name val="Times New Roman"/>
      <family val="1"/>
    </font>
    <font>
      <b/>
      <sz val="10"/>
      <name val="Arial Narrow"/>
      <family val="2"/>
    </font>
    <font>
      <sz val="9"/>
      <color indexed="10"/>
      <name val="Arial Narrow"/>
      <family val="2"/>
    </font>
    <font>
      <i/>
      <sz val="10"/>
      <name val="Arial Narrow"/>
      <family val="2"/>
    </font>
    <font>
      <i/>
      <sz val="10"/>
      <color indexed="10"/>
      <name val="Arial Narrow"/>
      <family val="2"/>
    </font>
    <font>
      <b/>
      <sz val="10"/>
      <color indexed="10"/>
      <name val="Times New Roman CE"/>
      <family val="0"/>
    </font>
    <font>
      <sz val="9"/>
      <name val="Times New Roman CE"/>
      <family val="1"/>
    </font>
    <font>
      <i/>
      <sz val="9"/>
      <color indexed="9"/>
      <name val="Times New Roman"/>
      <family val="1"/>
    </font>
    <font>
      <i/>
      <sz val="11"/>
      <name val="Times New Roman"/>
      <family val="1"/>
    </font>
    <font>
      <b/>
      <sz val="7"/>
      <name val="Times New Roman CE"/>
      <family val="1"/>
    </font>
    <font>
      <i/>
      <sz val="11"/>
      <name val="Times New Roman CE"/>
      <family val="1"/>
    </font>
    <font>
      <b/>
      <sz val="10"/>
      <color indexed="8"/>
      <name val="Arial"/>
      <family val="2"/>
    </font>
    <font>
      <i/>
      <sz val="9"/>
      <color indexed="9"/>
      <name val="Arial Narrow"/>
      <family val="2"/>
    </font>
    <font>
      <sz val="9"/>
      <name val="Arial Narrow"/>
      <family val="2"/>
    </font>
    <font>
      <sz val="12"/>
      <name val="Arial Narrow"/>
      <family val="2"/>
    </font>
    <font>
      <i/>
      <sz val="11"/>
      <name val="Arial Narrow"/>
      <family val="2"/>
    </font>
    <font>
      <i/>
      <sz val="9"/>
      <name val="Arial Narrow"/>
      <family val="2"/>
    </font>
    <font>
      <b/>
      <sz val="10"/>
      <color indexed="9"/>
      <name val="Arial Narrow"/>
      <family val="2"/>
    </font>
    <font>
      <i/>
      <sz val="10"/>
      <color indexed="9"/>
      <name val="Arial Narrow"/>
      <family val="2"/>
    </font>
    <font>
      <sz val="10"/>
      <color indexed="9"/>
      <name val="Arial Narrow"/>
      <family val="2"/>
    </font>
    <font>
      <b/>
      <sz val="9"/>
      <name val="Times New Roman"/>
      <family val="1"/>
    </font>
    <font>
      <i/>
      <sz val="9"/>
      <name val="Times New Roman"/>
      <family val="1"/>
    </font>
    <font>
      <b/>
      <sz val="12"/>
      <name val="Arial Narrow"/>
      <family val="2"/>
    </font>
    <font>
      <b/>
      <i/>
      <sz val="9"/>
      <color indexed="9"/>
      <name val="Arial Narrow"/>
      <family val="2"/>
    </font>
    <font>
      <sz val="11"/>
      <name val="Arial Narrow"/>
      <family val="2"/>
    </font>
    <font>
      <sz val="8"/>
      <name val="Arial Narrow"/>
      <family val="2"/>
    </font>
    <font>
      <sz val="6"/>
      <name val="Times New Roman CE"/>
      <family val="1"/>
    </font>
    <font>
      <sz val="10"/>
      <color indexed="9"/>
      <name val="Arial"/>
      <family val="0"/>
    </font>
    <font>
      <b/>
      <sz val="10"/>
      <color indexed="9"/>
      <name val="Times New Roman CE"/>
      <family val="1"/>
    </font>
    <font>
      <i/>
      <sz val="10"/>
      <name val="Times New Roman"/>
      <family val="1"/>
    </font>
    <font>
      <b/>
      <i/>
      <sz val="10"/>
      <name val="Times New Roman"/>
      <family val="1"/>
    </font>
    <font>
      <b/>
      <sz val="12"/>
      <name val="Times New Roman"/>
      <family val="1"/>
    </font>
    <font>
      <i/>
      <sz val="12"/>
      <name val="Times New Roman"/>
      <family val="1"/>
    </font>
    <font>
      <b/>
      <i/>
      <sz val="11"/>
      <name val="Times New Roman CE"/>
      <family val="1"/>
    </font>
    <font>
      <b/>
      <i/>
      <sz val="10"/>
      <color indexed="9"/>
      <name val="Times New Roman CE"/>
      <family val="1"/>
    </font>
    <font>
      <b/>
      <u val="single"/>
      <sz val="12"/>
      <name val="Times New Roman CE"/>
      <family val="0"/>
    </font>
    <font>
      <i/>
      <sz val="12"/>
      <name val="Times New Roman CE"/>
      <family val="0"/>
    </font>
  </fonts>
  <fills count="35">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indexed="50"/>
        <bgColor indexed="64"/>
      </patternFill>
    </fill>
    <fill>
      <patternFill patternType="lightHorizontal">
        <fgColor indexed="23"/>
        <bgColor indexed="43"/>
      </patternFill>
    </fill>
    <fill>
      <patternFill patternType="lightHorizontal">
        <fgColor indexed="23"/>
      </patternFill>
    </fill>
    <fill>
      <patternFill patternType="solid">
        <fgColor indexed="41"/>
        <bgColor indexed="64"/>
      </patternFill>
    </fill>
    <fill>
      <patternFill patternType="lightHorizontal">
        <fgColor indexed="23"/>
        <bgColor indexed="22"/>
      </patternFill>
    </fill>
    <fill>
      <patternFill patternType="lightHorizontal">
        <fgColor indexed="23"/>
        <bgColor indexed="13"/>
      </patternFill>
    </fill>
    <fill>
      <patternFill patternType="lightHorizontal">
        <fgColor indexed="23"/>
        <bgColor indexed="41"/>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thick">
        <color indexed="6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style="hair">
        <color indexed="23"/>
      </left>
      <right style="hair">
        <color indexed="2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color indexed="63"/>
      </top>
      <bottom>
        <color indexed="63"/>
      </bottom>
    </border>
    <border>
      <left>
        <color indexed="63"/>
      </left>
      <right>
        <color indexed="6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style="thin">
        <color indexed="23"/>
      </top>
      <bottom style="hair">
        <color indexed="23"/>
      </bottom>
    </border>
    <border>
      <left style="hair">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style="thin">
        <color indexed="23"/>
      </left>
      <right style="hair">
        <color indexed="23"/>
      </right>
      <top style="thin">
        <color indexed="23"/>
      </top>
      <bottom style="hair">
        <color indexed="23"/>
      </bottom>
    </border>
    <border>
      <left style="hair">
        <color indexed="23"/>
      </left>
      <right>
        <color indexed="63"/>
      </right>
      <top style="thin">
        <color indexed="23"/>
      </top>
      <bottom style="hair">
        <color indexed="23"/>
      </bottom>
    </border>
    <border diagonalUp="1" diagonalDown="1">
      <left style="hair">
        <color indexed="23"/>
      </left>
      <right style="hair">
        <color indexed="23"/>
      </right>
      <top style="hair">
        <color indexed="23"/>
      </top>
      <bottom style="hair">
        <color indexed="23"/>
      </bottom>
      <diagonal style="hair">
        <color indexed="23"/>
      </diagonal>
    </border>
    <border>
      <left style="hair">
        <color indexed="23"/>
      </left>
      <right style="hair">
        <color indexed="23"/>
      </right>
      <top>
        <color indexed="63"/>
      </top>
      <bottom style="hair">
        <color indexed="23"/>
      </bottom>
    </border>
    <border>
      <left>
        <color indexed="63"/>
      </left>
      <right style="hair">
        <color indexed="23"/>
      </right>
      <top style="hair">
        <color indexed="2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3" fillId="7" borderId="0" applyNumberFormat="0" applyBorder="0" applyAlignment="0" applyProtection="0"/>
    <xf numFmtId="0" fontId="4" fillId="11" borderId="1" applyNumberFormat="0" applyAlignment="0" applyProtection="0"/>
    <xf numFmtId="0" fontId="5" fillId="10"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23"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0" borderId="6" applyNumberFormat="0" applyFill="0" applyAlignment="0" applyProtection="0"/>
    <xf numFmtId="0" fontId="16" fillId="0" borderId="4"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4" fillId="2" borderId="1" applyNumberFormat="0" applyAlignment="0" applyProtection="0"/>
    <xf numFmtId="0" fontId="20" fillId="4" borderId="9" applyNumberFormat="0" applyFont="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4" fillId="8" borderId="0" applyNumberFormat="0" applyBorder="0" applyAlignment="0" applyProtection="0"/>
    <xf numFmtId="0" fontId="21" fillId="25" borderId="10" applyNumberFormat="0" applyAlignment="0" applyProtection="0"/>
    <xf numFmtId="0" fontId="19" fillId="0" borderId="8" applyNumberFormat="0" applyFill="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3" fillId="11" borderId="0" applyNumberFormat="0" applyBorder="0" applyAlignment="0" applyProtection="0"/>
    <xf numFmtId="0" fontId="12" fillId="0" borderId="0">
      <alignment/>
      <protection/>
    </xf>
    <xf numFmtId="0" fontId="20" fillId="0" borderId="0">
      <alignment/>
      <protection/>
    </xf>
    <xf numFmtId="0" fontId="30" fillId="0" borderId="0">
      <alignment/>
      <protection/>
    </xf>
    <xf numFmtId="0" fontId="30" fillId="0" borderId="0">
      <alignment/>
      <protection/>
    </xf>
    <xf numFmtId="0" fontId="1" fillId="4" borderId="9" applyNumberFormat="0" applyFont="0" applyAlignment="0" applyProtection="0"/>
    <xf numFmtId="0" fontId="21" fillId="10" borderId="10" applyNumberFormat="0" applyAlignment="0" applyProtection="0"/>
    <xf numFmtId="0" fontId="24"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7" borderId="0" applyNumberFormat="0" applyBorder="0" applyAlignment="0" applyProtection="0"/>
    <xf numFmtId="0" fontId="23" fillId="11" borderId="0" applyNumberFormat="0" applyBorder="0" applyAlignment="0" applyProtection="0"/>
    <xf numFmtId="0" fontId="5" fillId="25" borderId="1"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12" applyNumberFormat="0" applyFill="0" applyAlignment="0" applyProtection="0"/>
    <xf numFmtId="0" fontId="13" fillId="0" borderId="0" applyNumberFormat="0" applyFill="0" applyBorder="0" applyAlignment="0" applyProtection="0"/>
  </cellStyleXfs>
  <cellXfs count="767">
    <xf numFmtId="0" fontId="0" fillId="0" borderId="0" xfId="0" applyAlignment="1">
      <alignment/>
    </xf>
    <xf numFmtId="0" fontId="27" fillId="0" borderId="0" xfId="0" applyFont="1" applyAlignment="1" applyProtection="1">
      <alignment horizontal="centerContinuous" vertical="center"/>
      <protection/>
    </xf>
    <xf numFmtId="0" fontId="27" fillId="0" borderId="0" xfId="0" applyFont="1" applyAlignment="1" applyProtection="1">
      <alignment horizontal="left" vertical="center" wrapText="1" indent="10"/>
      <protection/>
    </xf>
    <xf numFmtId="0" fontId="27" fillId="0" borderId="0" xfId="0" applyFont="1" applyAlignment="1" applyProtection="1">
      <alignment horizontal="center" vertical="center"/>
      <protection/>
    </xf>
    <xf numFmtId="0" fontId="27" fillId="0" borderId="0" xfId="0" applyFont="1" applyAlignment="1" applyProtection="1">
      <alignment horizontal="left" vertical="center" indent="2"/>
      <protection/>
    </xf>
    <xf numFmtId="0" fontId="27" fillId="0" borderId="0" xfId="0" applyFont="1" applyAlignment="1">
      <alignment horizontal="center" vertical="center"/>
    </xf>
    <xf numFmtId="0" fontId="27" fillId="0" borderId="0" xfId="0" applyFont="1" applyAlignment="1">
      <alignment horizontal="left" vertical="center" indent="6"/>
    </xf>
    <xf numFmtId="0" fontId="28" fillId="0" borderId="0" xfId="0" applyFont="1" applyAlignment="1">
      <alignment horizontal="centerContinuous" vertical="center"/>
    </xf>
    <xf numFmtId="0" fontId="29" fillId="0" borderId="0" xfId="0" applyFont="1" applyAlignment="1">
      <alignment horizontal="center"/>
    </xf>
    <xf numFmtId="0" fontId="27"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centerContinuous" vertical="center"/>
      <protection/>
    </xf>
    <xf numFmtId="0" fontId="30" fillId="0" borderId="0" xfId="0" applyFont="1" applyAlignment="1" applyProtection="1">
      <alignment vertical="center"/>
      <protection/>
    </xf>
    <xf numFmtId="0" fontId="30" fillId="0" borderId="0" xfId="0" applyFont="1" applyAlignment="1">
      <alignment horizontal="centerContinuous" vertical="center"/>
    </xf>
    <xf numFmtId="0" fontId="20" fillId="0" borderId="0" xfId="0" applyFont="1" applyAlignment="1">
      <alignment horizontal="centerContinuous" vertical="center"/>
    </xf>
    <xf numFmtId="0" fontId="29" fillId="0" borderId="0" xfId="0" applyFont="1" applyAlignment="1">
      <alignment/>
    </xf>
    <xf numFmtId="0" fontId="27" fillId="2" borderId="13" xfId="0" applyFont="1" applyFill="1" applyBorder="1" applyAlignment="1" applyProtection="1">
      <alignment horizontal="center" vertical="center" wrapText="1"/>
      <protection/>
    </xf>
    <xf numFmtId="0" fontId="27" fillId="2" borderId="13" xfId="0" applyFont="1" applyFill="1" applyBorder="1" applyAlignment="1">
      <alignment horizontal="center" vertical="center" wrapText="1"/>
    </xf>
    <xf numFmtId="0" fontId="29" fillId="0" borderId="0" xfId="0" applyFont="1" applyAlignment="1">
      <alignment wrapText="1"/>
    </xf>
    <xf numFmtId="0" fontId="27" fillId="2" borderId="13" xfId="0" applyFont="1" applyFill="1" applyBorder="1" applyAlignment="1" applyProtection="1">
      <alignment horizontal="left" vertical="center" indent="1"/>
      <protection/>
    </xf>
    <xf numFmtId="0" fontId="31" fillId="0" borderId="13" xfId="0" applyFont="1" applyBorder="1" applyAlignment="1" applyProtection="1">
      <alignment horizontal="left" vertical="center" wrapText="1" indent="1"/>
      <protection/>
    </xf>
    <xf numFmtId="0" fontId="29" fillId="0" borderId="13" xfId="0" applyNumberFormat="1" applyFont="1" applyBorder="1" applyAlignment="1" applyProtection="1">
      <alignment horizontal="left" vertical="center" wrapText="1" indent="1"/>
      <protection/>
    </xf>
    <xf numFmtId="0" fontId="30" fillId="0" borderId="14" xfId="0" applyFont="1" applyBorder="1" applyAlignment="1">
      <alignment horizontal="left" vertical="center" wrapText="1" indent="1"/>
    </xf>
    <xf numFmtId="0" fontId="30" fillId="0" borderId="13" xfId="0" applyFont="1" applyBorder="1" applyAlignment="1">
      <alignment horizontal="left" vertical="center" wrapText="1" indent="1"/>
    </xf>
    <xf numFmtId="0" fontId="32" fillId="0" borderId="13" xfId="0" applyFont="1" applyBorder="1" applyAlignment="1">
      <alignment horizontal="left" vertical="center" wrapText="1" indent="1"/>
    </xf>
    <xf numFmtId="0" fontId="27" fillId="0" borderId="13" xfId="0" applyFont="1" applyBorder="1" applyAlignment="1" applyProtection="1">
      <alignment horizontal="left" vertical="center" indent="1"/>
      <protection/>
    </xf>
    <xf numFmtId="49" fontId="31" fillId="0" borderId="13" xfId="0" applyNumberFormat="1" applyFont="1" applyBorder="1" applyAlignment="1" applyProtection="1">
      <alignment horizontal="left" vertical="center" wrapText="1" indent="1"/>
      <protection/>
    </xf>
    <xf numFmtId="0" fontId="29" fillId="0" borderId="13" xfId="0" applyFont="1" applyBorder="1" applyAlignment="1" applyProtection="1">
      <alignment horizontal="left" vertical="center" wrapText="1" indent="1"/>
      <protection/>
    </xf>
    <xf numFmtId="0" fontId="0" fillId="0" borderId="13" xfId="0" applyFont="1" applyBorder="1" applyAlignment="1" applyProtection="1">
      <alignment horizontal="left" vertical="center" wrapText="1" indent="1"/>
      <protection/>
    </xf>
    <xf numFmtId="0" fontId="27" fillId="26" borderId="13" xfId="0" applyFont="1" applyFill="1" applyBorder="1" applyAlignment="1" applyProtection="1">
      <alignment horizontal="left" vertical="center" indent="1"/>
      <protection/>
    </xf>
    <xf numFmtId="0" fontId="30" fillId="0" borderId="13" xfId="0" applyFont="1" applyBorder="1" applyAlignment="1">
      <alignment horizontal="left" vertical="center" indent="1"/>
    </xf>
    <xf numFmtId="0" fontId="29" fillId="0" borderId="13" xfId="0" applyFont="1" applyBorder="1" applyAlignment="1" applyProtection="1">
      <alignment horizontal="left" vertical="center" indent="1"/>
      <protection/>
    </xf>
    <xf numFmtId="0" fontId="30" fillId="0" borderId="14" xfId="0" applyFont="1" applyBorder="1" applyAlignment="1">
      <alignment horizontal="left" vertical="center" indent="1"/>
    </xf>
    <xf numFmtId="0" fontId="29" fillId="27" borderId="13" xfId="0" applyFont="1" applyFill="1" applyBorder="1" applyAlignment="1" applyProtection="1">
      <alignment horizontal="left" vertical="center" wrapText="1" indent="1"/>
      <protection/>
    </xf>
    <xf numFmtId="0" fontId="0" fillId="27" borderId="13" xfId="0" applyFont="1" applyFill="1" applyBorder="1" applyAlignment="1" applyProtection="1">
      <alignment horizontal="left" vertical="center" indent="1"/>
      <protection/>
    </xf>
    <xf numFmtId="0" fontId="0" fillId="27" borderId="13" xfId="0" applyFont="1" applyFill="1" applyBorder="1" applyAlignment="1" applyProtection="1">
      <alignment horizontal="left" vertical="center" wrapText="1" indent="1"/>
      <protection/>
    </xf>
    <xf numFmtId="0" fontId="20" fillId="27" borderId="14" xfId="0" applyFont="1" applyFill="1" applyBorder="1" applyAlignment="1">
      <alignment horizontal="left" vertical="center" indent="1"/>
    </xf>
    <xf numFmtId="0" fontId="20" fillId="27" borderId="13" xfId="0" applyFont="1" applyFill="1" applyBorder="1" applyAlignment="1">
      <alignment horizontal="left" vertical="center" wrapText="1" indent="1"/>
    </xf>
    <xf numFmtId="0" fontId="20" fillId="27" borderId="13" xfId="0" applyFont="1" applyFill="1" applyBorder="1" applyAlignment="1">
      <alignment horizontal="left" vertical="center" indent="1"/>
    </xf>
    <xf numFmtId="164" fontId="29" fillId="0" borderId="13" xfId="0" applyNumberFormat="1" applyFont="1" applyBorder="1" applyAlignment="1" applyProtection="1">
      <alignment horizontal="left" vertical="center" wrapText="1" indent="1"/>
      <protection/>
    </xf>
    <xf numFmtId="164" fontId="29" fillId="0" borderId="13" xfId="0" applyNumberFormat="1" applyFont="1" applyBorder="1" applyAlignment="1" applyProtection="1">
      <alignment horizontal="left" vertical="center" indent="1"/>
      <protection/>
    </xf>
    <xf numFmtId="164" fontId="0" fillId="0" borderId="13" xfId="0" applyNumberFormat="1" applyFont="1" applyBorder="1" applyAlignment="1" applyProtection="1">
      <alignment horizontal="left" vertical="center" wrapText="1" indent="1"/>
      <protection/>
    </xf>
    <xf numFmtId="164" fontId="30" fillId="0" borderId="14" xfId="0" applyNumberFormat="1" applyFont="1" applyBorder="1" applyAlignment="1">
      <alignment horizontal="left" vertical="center" indent="1"/>
    </xf>
    <xf numFmtId="164" fontId="30" fillId="0" borderId="13" xfId="0" applyNumberFormat="1" applyFont="1" applyBorder="1" applyAlignment="1">
      <alignment horizontal="left" vertical="center" wrapText="1" indent="1"/>
    </xf>
    <xf numFmtId="164" fontId="30" fillId="0" borderId="13" xfId="0" applyNumberFormat="1" applyFont="1" applyBorder="1" applyAlignment="1">
      <alignment horizontal="left" vertical="center" indent="1"/>
    </xf>
    <xf numFmtId="164" fontId="31" fillId="0" borderId="13" xfId="0" applyNumberFormat="1" applyFont="1" applyBorder="1" applyAlignment="1" applyProtection="1">
      <alignment horizontal="left" vertical="center" wrapText="1" indent="1"/>
      <protection/>
    </xf>
    <xf numFmtId="164" fontId="30" fillId="0" borderId="14" xfId="0" applyNumberFormat="1" applyFont="1" applyBorder="1" applyAlignment="1">
      <alignment horizontal="left" vertical="center" wrapText="1" indent="1"/>
    </xf>
    <xf numFmtId="0" fontId="29" fillId="0" borderId="13" xfId="0" applyFont="1" applyBorder="1" applyAlignment="1">
      <alignment horizontal="left" indent="1"/>
    </xf>
    <xf numFmtId="0" fontId="28" fillId="26" borderId="13" xfId="0" applyFont="1" applyFill="1" applyBorder="1" applyAlignment="1" applyProtection="1">
      <alignment horizontal="left" vertical="center" indent="1"/>
      <protection/>
    </xf>
    <xf numFmtId="0" fontId="32" fillId="0" borderId="13" xfId="0" applyFont="1" applyBorder="1" applyAlignment="1" applyProtection="1">
      <alignment horizontal="left" vertical="center" wrapText="1" indent="1"/>
      <protection/>
    </xf>
    <xf numFmtId="49" fontId="34" fillId="0" borderId="13" xfId="0" applyNumberFormat="1" applyFont="1" applyBorder="1" applyAlignment="1" applyProtection="1">
      <alignment horizontal="left" vertical="center" wrapText="1" indent="1"/>
      <protection/>
    </xf>
    <xf numFmtId="0" fontId="35" fillId="0" borderId="14" xfId="0" applyFont="1" applyBorder="1" applyAlignment="1">
      <alignment horizontal="left" vertical="center" indent="1"/>
    </xf>
    <xf numFmtId="0" fontId="35" fillId="0" borderId="13" xfId="0" applyFont="1" applyBorder="1" applyAlignment="1">
      <alignment horizontal="left" vertical="center" indent="1"/>
    </xf>
    <xf numFmtId="0" fontId="29" fillId="0" borderId="13" xfId="0" applyFont="1" applyBorder="1" applyAlignment="1" applyProtection="1">
      <alignment horizontal="left" indent="1"/>
      <protection/>
    </xf>
    <xf numFmtId="0" fontId="29" fillId="0" borderId="14" xfId="0" applyFont="1" applyBorder="1" applyAlignment="1">
      <alignment horizontal="left" indent="1"/>
    </xf>
    <xf numFmtId="0" fontId="35" fillId="0" borderId="13" xfId="0" applyFont="1" applyBorder="1" applyAlignment="1">
      <alignment horizontal="left" vertical="center" wrapText="1" indent="1"/>
    </xf>
    <xf numFmtId="0" fontId="36" fillId="0" borderId="13" xfId="0" applyFont="1" applyBorder="1" applyAlignment="1" applyProtection="1">
      <alignment horizontal="left" vertical="center" indent="1"/>
      <protection/>
    </xf>
    <xf numFmtId="0" fontId="0" fillId="0" borderId="13" xfId="0" applyFont="1" applyBorder="1" applyAlignment="1" applyProtection="1">
      <alignment horizontal="left" vertical="center" indent="1"/>
      <protection/>
    </xf>
    <xf numFmtId="0" fontId="20" fillId="0" borderId="0" xfId="0" applyFont="1" applyAlignment="1">
      <alignment horizontal="left" vertical="center" indent="1"/>
    </xf>
    <xf numFmtId="0" fontId="30" fillId="0" borderId="0" xfId="0" applyFont="1" applyAlignment="1">
      <alignment horizontal="left" vertical="center" indent="1"/>
    </xf>
    <xf numFmtId="0" fontId="0" fillId="0" borderId="0" xfId="0" applyFont="1" applyAlignment="1">
      <alignment/>
    </xf>
    <xf numFmtId="0" fontId="20" fillId="0" borderId="13" xfId="0" applyFont="1" applyBorder="1" applyAlignment="1" applyProtection="1">
      <alignment horizontal="left" vertical="center" wrapText="1"/>
      <protection/>
    </xf>
    <xf numFmtId="0" fontId="0" fillId="0" borderId="13" xfId="0" applyFont="1" applyBorder="1" applyAlignment="1" applyProtection="1">
      <alignment vertical="center"/>
      <protection/>
    </xf>
    <xf numFmtId="0" fontId="20" fillId="0" borderId="0" xfId="0" applyFont="1" applyAlignment="1">
      <alignment vertical="center"/>
    </xf>
    <xf numFmtId="0" fontId="37" fillId="0" borderId="13" xfId="0" applyFont="1" applyBorder="1" applyAlignment="1" applyProtection="1">
      <alignment horizontal="left" vertical="center" indent="1"/>
      <protection/>
    </xf>
    <xf numFmtId="0" fontId="38" fillId="0" borderId="13" xfId="0" applyFont="1" applyBorder="1" applyAlignment="1" applyProtection="1">
      <alignment horizontal="left" vertical="center" wrapText="1"/>
      <protection/>
    </xf>
    <xf numFmtId="0" fontId="38" fillId="0" borderId="13" xfId="0" applyFont="1" applyBorder="1" applyAlignment="1" applyProtection="1">
      <alignment horizontal="left" vertical="center" wrapText="1" indent="1"/>
      <protection/>
    </xf>
    <xf numFmtId="0" fontId="39" fillId="0" borderId="13" xfId="0" applyFont="1" applyBorder="1" applyAlignment="1">
      <alignment horizontal="left" vertical="center" wrapText="1" indent="1"/>
    </xf>
    <xf numFmtId="0" fontId="38" fillId="0" borderId="13" xfId="0" applyFont="1" applyBorder="1" applyAlignment="1">
      <alignment horizontal="left" vertical="center" wrapText="1" indent="1"/>
    </xf>
    <xf numFmtId="0" fontId="37" fillId="0" borderId="13" xfId="0" applyFont="1" applyBorder="1" applyAlignment="1" applyProtection="1">
      <alignment horizontal="left" vertical="center" wrapText="1" indent="1"/>
      <protection/>
    </xf>
    <xf numFmtId="0" fontId="20" fillId="0" borderId="13" xfId="0" applyFont="1" applyBorder="1" applyAlignment="1" applyProtection="1">
      <alignment horizontal="left" vertical="center" wrapText="1" indent="1"/>
      <protection/>
    </xf>
    <xf numFmtId="0" fontId="38" fillId="0" borderId="13" xfId="0" applyFont="1" applyBorder="1" applyAlignment="1" applyProtection="1">
      <alignment horizontal="left" vertical="center" indent="1"/>
      <protection/>
    </xf>
    <xf numFmtId="0" fontId="39" fillId="0" borderId="13" xfId="0" applyFont="1" applyBorder="1" applyAlignment="1">
      <alignment horizontal="left" vertical="center" indent="1"/>
    </xf>
    <xf numFmtId="0" fontId="40" fillId="0" borderId="13" xfId="0" applyFont="1" applyBorder="1" applyAlignment="1" applyProtection="1">
      <alignment horizontal="left" vertical="center" indent="1"/>
      <protection/>
    </xf>
    <xf numFmtId="0" fontId="30" fillId="0" borderId="13" xfId="0" applyFont="1" applyBorder="1" applyAlignment="1" applyProtection="1">
      <alignment horizontal="left" vertical="center" indent="1"/>
      <protection/>
    </xf>
    <xf numFmtId="164" fontId="38" fillId="0" borderId="13" xfId="0" applyNumberFormat="1" applyFont="1" applyBorder="1" applyAlignment="1" applyProtection="1">
      <alignment horizontal="left" vertical="center" wrapText="1"/>
      <protection/>
    </xf>
    <xf numFmtId="164" fontId="38" fillId="0" borderId="13" xfId="0" applyNumberFormat="1" applyFont="1" applyBorder="1" applyAlignment="1" applyProtection="1">
      <alignment horizontal="left" vertical="center" indent="1"/>
      <protection/>
    </xf>
    <xf numFmtId="164" fontId="38" fillId="0" borderId="13" xfId="0" applyNumberFormat="1" applyFont="1" applyBorder="1" applyAlignment="1" applyProtection="1">
      <alignment horizontal="left" vertical="center" wrapText="1" indent="1"/>
      <protection/>
    </xf>
    <xf numFmtId="164" fontId="39" fillId="0" borderId="13" xfId="0" applyNumberFormat="1" applyFont="1" applyBorder="1" applyAlignment="1">
      <alignment horizontal="left" vertical="center" indent="1"/>
    </xf>
    <xf numFmtId="164" fontId="39" fillId="0" borderId="13" xfId="0" applyNumberFormat="1" applyFont="1" applyBorder="1" applyAlignment="1">
      <alignment horizontal="left" vertical="center" wrapText="1" indent="1"/>
    </xf>
    <xf numFmtId="0" fontId="41" fillId="0" borderId="0" xfId="0" applyFont="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indent="1"/>
      <protection/>
    </xf>
    <xf numFmtId="0" fontId="20" fillId="0" borderId="0" xfId="0" applyFont="1" applyAlignment="1" applyProtection="1">
      <alignment vertical="center"/>
      <protection/>
    </xf>
    <xf numFmtId="0" fontId="30" fillId="0" borderId="0" xfId="0" applyFont="1" applyAlignment="1">
      <alignment vertical="center"/>
    </xf>
    <xf numFmtId="0" fontId="30" fillId="0" borderId="0" xfId="95" applyFont="1" applyFill="1" applyProtection="1">
      <alignment/>
      <protection/>
    </xf>
    <xf numFmtId="0" fontId="30" fillId="0" borderId="0" xfId="95" applyFont="1" applyFill="1" applyAlignment="1" applyProtection="1">
      <alignment horizontal="center" shrinkToFit="1"/>
      <protection/>
    </xf>
    <xf numFmtId="0" fontId="30" fillId="0" borderId="0" xfId="95" applyFont="1" applyFill="1" applyAlignment="1" applyProtection="1">
      <alignment horizontal="center"/>
      <protection/>
    </xf>
    <xf numFmtId="0" fontId="42" fillId="0" borderId="0" xfId="95" applyFont="1" applyFill="1" applyAlignment="1" applyProtection="1">
      <alignment horizontal="right" vertical="center"/>
      <protection/>
    </xf>
    <xf numFmtId="0" fontId="43" fillId="0" borderId="0" xfId="95" applyFont="1" applyFill="1" applyAlignment="1" applyProtection="1">
      <alignment horizontal="right" vertical="center" indent="1"/>
      <protection/>
    </xf>
    <xf numFmtId="0" fontId="30" fillId="0" borderId="0" xfId="95" applyFill="1" applyProtection="1">
      <alignment/>
      <protection/>
    </xf>
    <xf numFmtId="0" fontId="27" fillId="0" borderId="0" xfId="95" applyFont="1" applyFill="1" applyAlignment="1" applyProtection="1">
      <alignment horizontal="centerContinuous" shrinkToFit="1"/>
      <protection/>
    </xf>
    <xf numFmtId="0" fontId="30" fillId="0" borderId="0" xfId="95" applyFont="1" applyFill="1" applyAlignment="1" applyProtection="1">
      <alignment horizontal="centerContinuous" shrinkToFit="1"/>
      <protection/>
    </xf>
    <xf numFmtId="0" fontId="30" fillId="0" borderId="0" xfId="95" applyFont="1" applyFill="1" applyAlignment="1" applyProtection="1">
      <alignment horizontal="centerContinuous" vertical="center"/>
      <protection/>
    </xf>
    <xf numFmtId="0" fontId="27" fillId="0" borderId="0" xfId="95" applyFont="1" applyFill="1" applyAlignment="1" applyProtection="1">
      <alignment horizontal="centerContinuous"/>
      <protection/>
    </xf>
    <xf numFmtId="0" fontId="27" fillId="0" borderId="0" xfId="95" applyFont="1" applyFill="1" applyAlignment="1" applyProtection="1">
      <alignment horizontal="center"/>
      <protection/>
    </xf>
    <xf numFmtId="0" fontId="30" fillId="0" borderId="0" xfId="95" applyFont="1" applyFill="1" applyAlignment="1" applyProtection="1">
      <alignment horizontal="right" vertical="center" indent="1"/>
      <protection/>
    </xf>
    <xf numFmtId="0" fontId="44" fillId="0" borderId="0" xfId="95" applyFont="1" applyFill="1" applyAlignment="1">
      <alignment horizontal="centerContinuous" vertical="center" wrapText="1"/>
      <protection/>
    </xf>
    <xf numFmtId="0" fontId="30" fillId="0" borderId="0" xfId="95" applyFont="1" applyFill="1" applyAlignment="1" applyProtection="1">
      <alignment shrinkToFit="1"/>
      <protection/>
    </xf>
    <xf numFmtId="164" fontId="27" fillId="0" borderId="0" xfId="95" applyNumberFormat="1" applyFont="1" applyFill="1" applyBorder="1" applyAlignment="1" applyProtection="1">
      <alignment horizontal="center" vertical="center"/>
      <protection/>
    </xf>
    <xf numFmtId="164" fontId="27" fillId="0" borderId="0" xfId="95" applyNumberFormat="1" applyFont="1" applyFill="1" applyBorder="1" applyAlignment="1" applyProtection="1">
      <alignment vertical="center"/>
      <protection/>
    </xf>
    <xf numFmtId="164" fontId="45" fillId="0" borderId="0" xfId="95" applyNumberFormat="1" applyFont="1" applyFill="1" applyBorder="1" applyAlignment="1" applyProtection="1">
      <alignment horizontal="left" vertical="center"/>
      <protection/>
    </xf>
    <xf numFmtId="0" fontId="46" fillId="0" borderId="0" xfId="94" applyFont="1" applyFill="1" applyBorder="1" applyAlignment="1" applyProtection="1">
      <alignment horizontal="right" vertical="center"/>
      <protection/>
    </xf>
    <xf numFmtId="164" fontId="47" fillId="0" borderId="0" xfId="95" applyNumberFormat="1" applyFont="1" applyFill="1" applyBorder="1" applyAlignment="1" applyProtection="1">
      <alignment horizontal="left" vertical="center"/>
      <protection/>
    </xf>
    <xf numFmtId="0" fontId="48" fillId="0" borderId="0" xfId="94" applyFont="1" applyFill="1" applyBorder="1" applyAlignment="1" applyProtection="1">
      <alignment horizontal="right" vertical="center"/>
      <protection/>
    </xf>
    <xf numFmtId="0" fontId="49" fillId="10" borderId="13" xfId="95" applyFont="1" applyFill="1" applyBorder="1" applyAlignment="1" applyProtection="1">
      <alignment horizontal="center" vertical="center" wrapText="1"/>
      <protection/>
    </xf>
    <xf numFmtId="0" fontId="41" fillId="10" borderId="13" xfId="95" applyFont="1" applyFill="1" applyBorder="1" applyAlignment="1" applyProtection="1">
      <alignment horizontal="center" vertical="center" shrinkToFit="1"/>
      <protection/>
    </xf>
    <xf numFmtId="0" fontId="50" fillId="10" borderId="13" xfId="95" applyFont="1" applyFill="1" applyBorder="1" applyAlignment="1" applyProtection="1">
      <alignment horizontal="center" vertical="center" wrapText="1"/>
      <protection/>
    </xf>
    <xf numFmtId="49" fontId="51" fillId="10" borderId="13" xfId="95" applyNumberFormat="1" applyFont="1" applyFill="1" applyBorder="1" applyAlignment="1" applyProtection="1">
      <alignment horizontal="center" vertical="center" wrapText="1"/>
      <protection/>
    </xf>
    <xf numFmtId="0" fontId="51" fillId="10" borderId="13" xfId="95" applyFont="1" applyFill="1" applyBorder="1" applyAlignment="1" applyProtection="1">
      <alignment horizontal="center" vertical="center" wrapText="1"/>
      <protection/>
    </xf>
    <xf numFmtId="49" fontId="51" fillId="10" borderId="13" xfId="94" applyNumberFormat="1" applyFont="1" applyFill="1" applyBorder="1" applyAlignment="1" applyProtection="1">
      <alignment horizontal="centerContinuous" vertical="center" wrapText="1" shrinkToFit="1"/>
      <protection/>
    </xf>
    <xf numFmtId="0" fontId="49" fillId="26" borderId="0" xfId="95" applyFont="1" applyFill="1" applyBorder="1" applyAlignment="1" applyProtection="1">
      <alignment horizontal="center" vertical="center" wrapText="1"/>
      <protection/>
    </xf>
    <xf numFmtId="0" fontId="49" fillId="0" borderId="0" xfId="95" applyFont="1" applyFill="1" applyBorder="1" applyAlignment="1" applyProtection="1">
      <alignment horizontal="center" vertical="center" wrapText="1"/>
      <protection/>
    </xf>
    <xf numFmtId="0" fontId="52" fillId="0" borderId="13" xfId="95" applyFont="1" applyFill="1" applyBorder="1" applyAlignment="1" applyProtection="1">
      <alignment horizontal="center" vertical="center" wrapText="1"/>
      <protection/>
    </xf>
    <xf numFmtId="0" fontId="52" fillId="0" borderId="13" xfId="95" applyFont="1" applyFill="1" applyBorder="1" applyAlignment="1" applyProtection="1">
      <alignment horizontal="center" vertical="center" shrinkToFit="1"/>
      <protection/>
    </xf>
    <xf numFmtId="0" fontId="52" fillId="0" borderId="0" xfId="95" applyFont="1" applyFill="1" applyBorder="1" applyAlignment="1" applyProtection="1">
      <alignment horizontal="center" vertical="center" wrapText="1"/>
      <protection/>
    </xf>
    <xf numFmtId="0" fontId="53" fillId="0" borderId="0" xfId="95" applyFont="1" applyFill="1" applyProtection="1">
      <alignment/>
      <protection/>
    </xf>
    <xf numFmtId="0" fontId="41" fillId="10" borderId="13" xfId="95" applyFont="1" applyFill="1" applyBorder="1" applyAlignment="1" applyProtection="1">
      <alignment horizontal="left" vertical="center" wrapText="1" indent="1"/>
      <protection/>
    </xf>
    <xf numFmtId="0" fontId="44" fillId="10" borderId="13" xfId="95" applyFont="1" applyFill="1" applyBorder="1" applyAlignment="1" applyProtection="1">
      <alignment horizontal="left" vertical="center" shrinkToFit="1"/>
      <protection/>
    </xf>
    <xf numFmtId="41" fontId="44" fillId="10" borderId="13" xfId="95" applyNumberFormat="1" applyFont="1" applyFill="1" applyBorder="1" applyAlignment="1" applyProtection="1">
      <alignment vertical="center" shrinkToFit="1"/>
      <protection/>
    </xf>
    <xf numFmtId="173" fontId="44" fillId="10" borderId="13" xfId="95" applyNumberFormat="1" applyFont="1" applyFill="1" applyBorder="1" applyAlignment="1" applyProtection="1">
      <alignment vertical="center" shrinkToFit="1"/>
      <protection/>
    </xf>
    <xf numFmtId="41" fontId="41" fillId="26" borderId="0" xfId="95" applyNumberFormat="1" applyFont="1" applyFill="1" applyBorder="1" applyAlignment="1" applyProtection="1">
      <alignment vertical="center" shrinkToFit="1"/>
      <protection/>
    </xf>
    <xf numFmtId="0" fontId="20" fillId="0" borderId="0" xfId="95" applyFont="1" applyFill="1" applyAlignment="1" applyProtection="1">
      <alignment shrinkToFit="1"/>
      <protection/>
    </xf>
    <xf numFmtId="41" fontId="41" fillId="0" borderId="0" xfId="95" applyNumberFormat="1" applyFont="1" applyFill="1" applyBorder="1" applyAlignment="1" applyProtection="1">
      <alignment horizontal="right" vertical="center" wrapText="1" indent="1"/>
      <protection/>
    </xf>
    <xf numFmtId="0" fontId="20" fillId="0" borderId="0" xfId="95" applyFont="1" applyFill="1" applyProtection="1">
      <alignment/>
      <protection/>
    </xf>
    <xf numFmtId="49" fontId="20" fillId="0" borderId="13" xfId="95" applyNumberFormat="1" applyFont="1" applyFill="1" applyBorder="1" applyAlignment="1" applyProtection="1">
      <alignment horizontal="left" vertical="center" wrapText="1" indent="1"/>
      <protection/>
    </xf>
    <xf numFmtId="0" fontId="0" fillId="0" borderId="13" xfId="94" applyFont="1" applyBorder="1" applyAlignment="1" applyProtection="1">
      <alignment horizontal="left" shrinkToFit="1"/>
      <protection/>
    </xf>
    <xf numFmtId="41" fontId="20" fillId="11" borderId="0" xfId="95" applyNumberFormat="1" applyFont="1" applyFill="1" applyBorder="1" applyAlignment="1" applyProtection="1">
      <alignment vertical="center" shrinkToFit="1"/>
      <protection locked="0"/>
    </xf>
    <xf numFmtId="41" fontId="20" fillId="0" borderId="0" xfId="95" applyNumberFormat="1" applyFont="1" applyFill="1" applyBorder="1" applyAlignment="1" applyProtection="1">
      <alignment horizontal="right" vertical="center" wrapText="1" indent="1"/>
      <protection locked="0"/>
    </xf>
    <xf numFmtId="49" fontId="54" fillId="0" borderId="13" xfId="95" applyNumberFormat="1" applyFont="1" applyFill="1" applyBorder="1" applyAlignment="1" applyProtection="1">
      <alignment horizontal="left" vertical="center" wrapText="1"/>
      <protection/>
    </xf>
    <xf numFmtId="0" fontId="55" fillId="0" borderId="13" xfId="0" applyFont="1" applyBorder="1" applyAlignment="1" applyProtection="1">
      <alignment horizontal="left" vertical="center" wrapText="1"/>
      <protection/>
    </xf>
    <xf numFmtId="41" fontId="54" fillId="11" borderId="0" xfId="95" applyNumberFormat="1" applyFont="1" applyFill="1" applyBorder="1" applyAlignment="1" applyProtection="1">
      <alignment vertical="center" shrinkToFit="1"/>
      <protection locked="0"/>
    </xf>
    <xf numFmtId="0" fontId="54" fillId="0" borderId="0" xfId="95" applyFont="1" applyFill="1" applyAlignment="1" applyProtection="1">
      <alignment vertical="center" shrinkToFit="1"/>
      <protection/>
    </xf>
    <xf numFmtId="41" fontId="54" fillId="0" borderId="0" xfId="95" applyNumberFormat="1" applyFont="1" applyFill="1" applyBorder="1" applyAlignment="1" applyProtection="1">
      <alignment horizontal="right" vertical="center" wrapText="1"/>
      <protection locked="0"/>
    </xf>
    <xf numFmtId="0" fontId="54" fillId="0" borderId="0" xfId="95" applyFont="1" applyFill="1" applyAlignment="1" applyProtection="1">
      <alignment vertical="center"/>
      <protection/>
    </xf>
    <xf numFmtId="49" fontId="54" fillId="0" borderId="13" xfId="95" applyNumberFormat="1" applyFont="1" applyFill="1" applyBorder="1" applyAlignment="1" applyProtection="1">
      <alignment horizontal="left" vertical="center" wrapText="1" indent="1"/>
      <protection/>
    </xf>
    <xf numFmtId="0" fontId="54" fillId="0" borderId="0" xfId="95" applyFont="1" applyFill="1" applyAlignment="1" applyProtection="1">
      <alignment shrinkToFit="1"/>
      <protection/>
    </xf>
    <xf numFmtId="41" fontId="54" fillId="0" borderId="0" xfId="95" applyNumberFormat="1" applyFont="1" applyFill="1" applyBorder="1" applyAlignment="1" applyProtection="1">
      <alignment horizontal="right" vertical="center" wrapText="1" indent="1"/>
      <protection locked="0"/>
    </xf>
    <xf numFmtId="0" fontId="54" fillId="0" borderId="0" xfId="95" applyFont="1" applyFill="1" applyProtection="1">
      <alignment/>
      <protection/>
    </xf>
    <xf numFmtId="0" fontId="55" fillId="0" borderId="13" xfId="94" applyFont="1" applyBorder="1" applyAlignment="1" applyProtection="1">
      <alignment horizontal="left" vertical="center" wrapText="1" shrinkToFit="1"/>
      <protection/>
    </xf>
    <xf numFmtId="0" fontId="56" fillId="0" borderId="13" xfId="94" applyFont="1" applyBorder="1" applyAlignment="1" applyProtection="1">
      <alignment horizontal="left" shrinkToFit="1"/>
      <protection/>
    </xf>
    <xf numFmtId="0" fontId="44" fillId="10" borderId="13" xfId="94" applyFont="1" applyFill="1" applyBorder="1" applyAlignment="1" applyProtection="1">
      <alignment horizontal="left" vertical="center" shrinkToFit="1"/>
      <protection/>
    </xf>
    <xf numFmtId="0" fontId="57" fillId="0" borderId="13" xfId="94" applyFont="1" applyBorder="1" applyAlignment="1" applyProtection="1">
      <alignment horizontal="left" shrinkToFit="1"/>
      <protection/>
    </xf>
    <xf numFmtId="49" fontId="58" fillId="0" borderId="13" xfId="95" applyNumberFormat="1" applyFont="1" applyFill="1" applyBorder="1" applyAlignment="1" applyProtection="1">
      <alignment horizontal="left" vertical="center" wrapText="1" indent="1"/>
      <protection/>
    </xf>
    <xf numFmtId="0" fontId="59" fillId="0" borderId="13" xfId="94" applyFont="1" applyBorder="1" applyAlignment="1" applyProtection="1">
      <alignment horizontal="left" indent="1" shrinkToFit="1"/>
      <protection/>
    </xf>
    <xf numFmtId="41" fontId="58" fillId="11" borderId="0" xfId="95" applyNumberFormat="1" applyFont="1" applyFill="1" applyBorder="1" applyAlignment="1" applyProtection="1">
      <alignment vertical="center" shrinkToFit="1"/>
      <protection locked="0"/>
    </xf>
    <xf numFmtId="0" fontId="58" fillId="0" borderId="0" xfId="95" applyFont="1" applyFill="1" applyAlignment="1" applyProtection="1">
      <alignment shrinkToFit="1"/>
      <protection/>
    </xf>
    <xf numFmtId="41" fontId="58" fillId="0" borderId="0" xfId="95" applyNumberFormat="1" applyFont="1" applyFill="1" applyBorder="1" applyAlignment="1" applyProtection="1">
      <alignment horizontal="right" vertical="center" wrapText="1" indent="1"/>
      <protection locked="0"/>
    </xf>
    <xf numFmtId="0" fontId="58" fillId="0" borderId="0" xfId="95" applyFont="1" applyFill="1" applyProtection="1">
      <alignment/>
      <protection/>
    </xf>
    <xf numFmtId="0" fontId="41" fillId="10" borderId="13" xfId="95" applyFont="1" applyFill="1" applyBorder="1" applyAlignment="1" applyProtection="1">
      <alignment horizontal="left" vertical="center" shrinkToFit="1"/>
      <protection/>
    </xf>
    <xf numFmtId="41" fontId="41" fillId="26" borderId="0" xfId="95" applyNumberFormat="1" applyFont="1" applyFill="1" applyBorder="1" applyAlignment="1" applyProtection="1">
      <alignment vertical="center" shrinkToFit="1"/>
      <protection/>
    </xf>
    <xf numFmtId="41" fontId="41" fillId="0" borderId="0" xfId="95" applyNumberFormat="1" applyFont="1" applyFill="1" applyBorder="1" applyAlignment="1" applyProtection="1">
      <alignment horizontal="right" vertical="center" wrapText="1" indent="1"/>
      <protection/>
    </xf>
    <xf numFmtId="41" fontId="20" fillId="11" borderId="0" xfId="95" applyNumberFormat="1" applyFont="1" applyFill="1" applyBorder="1" applyAlignment="1" applyProtection="1">
      <alignment vertical="center" shrinkToFit="1"/>
      <protection/>
    </xf>
    <xf numFmtId="41" fontId="20" fillId="0" borderId="0" xfId="95" applyNumberFormat="1" applyFont="1" applyFill="1" applyBorder="1" applyAlignment="1" applyProtection="1">
      <alignment horizontal="right" vertical="center" wrapText="1" indent="1"/>
      <protection/>
    </xf>
    <xf numFmtId="49" fontId="58" fillId="0" borderId="13" xfId="95" applyNumberFormat="1" applyFont="1" applyFill="1" applyBorder="1" applyAlignment="1" applyProtection="1">
      <alignment horizontal="left" vertical="center" indent="1" shrinkToFit="1"/>
      <protection/>
    </xf>
    <xf numFmtId="41" fontId="58" fillId="11" borderId="0" xfId="95" applyNumberFormat="1" applyFont="1" applyFill="1" applyBorder="1" applyAlignment="1" applyProtection="1">
      <alignment vertical="center" shrinkToFit="1"/>
      <protection/>
    </xf>
    <xf numFmtId="0" fontId="55" fillId="0" borderId="13" xfId="94" applyFont="1" applyBorder="1" applyAlignment="1" applyProtection="1">
      <alignment horizontal="left" shrinkToFit="1"/>
      <protection/>
    </xf>
    <xf numFmtId="41" fontId="20" fillId="0" borderId="0" xfId="95" applyNumberFormat="1" applyFont="1" applyFill="1" applyBorder="1" applyAlignment="1" applyProtection="1">
      <alignment horizontal="right" vertical="center" wrapText="1" indent="1"/>
      <protection locked="0"/>
    </xf>
    <xf numFmtId="41" fontId="20" fillId="11" borderId="0" xfId="95" applyNumberFormat="1" applyFont="1" applyFill="1" applyBorder="1" applyAlignment="1" applyProtection="1">
      <alignment vertical="center" shrinkToFit="1"/>
      <protection locked="0"/>
    </xf>
    <xf numFmtId="41" fontId="58" fillId="11" borderId="0" xfId="95" applyNumberFormat="1" applyFont="1" applyFill="1" applyBorder="1" applyAlignment="1" applyProtection="1">
      <alignment vertical="center" shrinkToFit="1"/>
      <protection locked="0"/>
    </xf>
    <xf numFmtId="41" fontId="58" fillId="0" borderId="0" xfId="95" applyNumberFormat="1" applyFont="1" applyFill="1" applyBorder="1" applyAlignment="1" applyProtection="1">
      <alignment horizontal="right" vertical="center" wrapText="1" indent="1"/>
      <protection locked="0"/>
    </xf>
    <xf numFmtId="0" fontId="41" fillId="23" borderId="13" xfId="95" applyFont="1" applyFill="1" applyBorder="1" applyAlignment="1" applyProtection="1">
      <alignment horizontal="left" vertical="center" wrapText="1" indent="1"/>
      <protection/>
    </xf>
    <xf numFmtId="0" fontId="44" fillId="23" borderId="13" xfId="95" applyFont="1" applyFill="1" applyBorder="1" applyAlignment="1" applyProtection="1">
      <alignment horizontal="left" vertical="center" shrinkToFit="1"/>
      <protection/>
    </xf>
    <xf numFmtId="41" fontId="41" fillId="14" borderId="0" xfId="95" applyNumberFormat="1" applyFont="1" applyFill="1" applyBorder="1" applyAlignment="1" applyProtection="1">
      <alignment vertical="center" shrinkToFit="1"/>
      <protection/>
    </xf>
    <xf numFmtId="164" fontId="31" fillId="0" borderId="0" xfId="95" applyNumberFormat="1" applyFont="1" applyFill="1" applyBorder="1" applyAlignment="1" applyProtection="1">
      <alignment vertical="center"/>
      <protection/>
    </xf>
    <xf numFmtId="0" fontId="61" fillId="0" borderId="0" xfId="94" applyFont="1" applyFill="1" applyBorder="1" applyAlignment="1" applyProtection="1">
      <alignment horizontal="right" vertical="center"/>
      <protection/>
    </xf>
    <xf numFmtId="164" fontId="62" fillId="0" borderId="0" xfId="95" applyNumberFormat="1" applyFont="1" applyFill="1" applyBorder="1" applyAlignment="1" applyProtection="1">
      <alignment horizontal="left" vertical="center"/>
      <protection/>
    </xf>
    <xf numFmtId="0" fontId="63" fillId="0" borderId="0" xfId="94" applyFont="1" applyFill="1" applyBorder="1" applyAlignment="1" applyProtection="1">
      <alignment horizontal="right" vertical="center"/>
      <protection/>
    </xf>
    <xf numFmtId="0" fontId="51" fillId="10" borderId="13" xfId="94" applyFont="1" applyFill="1" applyBorder="1" applyAlignment="1" applyProtection="1">
      <alignment horizontal="center" vertical="center" wrapText="1"/>
      <protection/>
    </xf>
    <xf numFmtId="0" fontId="64" fillId="10" borderId="13" xfId="94" applyFont="1" applyFill="1" applyBorder="1" applyAlignment="1" applyProtection="1">
      <alignment wrapText="1"/>
      <protection/>
    </xf>
    <xf numFmtId="41" fontId="20" fillId="11" borderId="0" xfId="95" applyNumberFormat="1" applyFont="1" applyFill="1" applyBorder="1" applyAlignment="1" applyProtection="1">
      <alignment horizontal="right" vertical="center" shrinkToFit="1"/>
      <protection locked="0"/>
    </xf>
    <xf numFmtId="49" fontId="65" fillId="0" borderId="13" xfId="94" applyNumberFormat="1" applyFont="1" applyBorder="1" applyAlignment="1" applyProtection="1">
      <alignment horizontal="left" wrapText="1" indent="1"/>
      <protection/>
    </xf>
    <xf numFmtId="0" fontId="66" fillId="10" borderId="13" xfId="94" applyFont="1" applyFill="1" applyBorder="1" applyAlignment="1" applyProtection="1">
      <alignment horizontal="left" vertical="center" shrinkToFit="1"/>
      <protection/>
    </xf>
    <xf numFmtId="0" fontId="64" fillId="26" borderId="0" xfId="94" applyFont="1" applyFill="1" applyBorder="1" applyAlignment="1" applyProtection="1">
      <alignment vertical="center" shrinkToFit="1"/>
      <protection/>
    </xf>
    <xf numFmtId="41" fontId="41" fillId="0" borderId="0" xfId="95" applyNumberFormat="1" applyFont="1" applyFill="1" applyBorder="1" applyAlignment="1" applyProtection="1">
      <alignment horizontal="right" vertical="center" wrapText="1" indent="1"/>
      <protection locked="0"/>
    </xf>
    <xf numFmtId="0" fontId="64" fillId="23" borderId="13" xfId="94" applyFont="1" applyFill="1" applyBorder="1" applyAlignment="1" applyProtection="1">
      <alignment wrapText="1"/>
      <protection/>
    </xf>
    <xf numFmtId="0" fontId="44" fillId="23" borderId="13" xfId="94" applyFont="1" applyFill="1" applyBorder="1" applyAlignment="1" applyProtection="1">
      <alignment shrinkToFit="1"/>
      <protection/>
    </xf>
    <xf numFmtId="0" fontId="64" fillId="28" borderId="13" xfId="94" applyFont="1" applyFill="1" applyBorder="1" applyAlignment="1" applyProtection="1">
      <alignment wrapText="1"/>
      <protection/>
    </xf>
    <xf numFmtId="0" fontId="44" fillId="28" borderId="13" xfId="94" applyFont="1" applyFill="1" applyBorder="1" applyAlignment="1" applyProtection="1">
      <alignment shrinkToFit="1"/>
      <protection/>
    </xf>
    <xf numFmtId="41" fontId="41" fillId="28" borderId="0" xfId="95" applyNumberFormat="1" applyFont="1" applyFill="1" applyBorder="1" applyAlignment="1" applyProtection="1">
      <alignment vertical="center" shrinkToFit="1"/>
      <protection/>
    </xf>
    <xf numFmtId="0" fontId="27" fillId="0" borderId="0" xfId="95" applyFont="1" applyFill="1" applyBorder="1" applyAlignment="1" applyProtection="1">
      <alignment horizontal="center" vertical="center" wrapText="1"/>
      <protection/>
    </xf>
    <xf numFmtId="0" fontId="27" fillId="0" borderId="0" xfId="95" applyFont="1" applyFill="1" applyBorder="1" applyAlignment="1" applyProtection="1">
      <alignment vertical="center" shrinkToFit="1"/>
      <protection/>
    </xf>
    <xf numFmtId="164" fontId="27" fillId="0" borderId="0" xfId="95" applyNumberFormat="1" applyFont="1" applyFill="1" applyBorder="1" applyAlignment="1" applyProtection="1">
      <alignment horizontal="right" vertical="center" wrapText="1" indent="1"/>
      <protection/>
    </xf>
    <xf numFmtId="0" fontId="27" fillId="0" borderId="0" xfId="95" applyFont="1" applyFill="1" applyBorder="1" applyAlignment="1" applyProtection="1">
      <alignment vertical="center" wrapText="1"/>
      <protection/>
    </xf>
    <xf numFmtId="164" fontId="47" fillId="0" borderId="0" xfId="95" applyNumberFormat="1" applyFont="1" applyFill="1" applyBorder="1" applyAlignment="1" applyProtection="1">
      <alignment horizontal="left"/>
      <protection/>
    </xf>
    <xf numFmtId="0" fontId="30" fillId="0" borderId="0" xfId="95" applyFill="1" applyAlignment="1" applyProtection="1">
      <alignment/>
      <protection/>
    </xf>
    <xf numFmtId="0" fontId="42" fillId="0" borderId="0" xfId="94" applyFont="1" applyFill="1" applyBorder="1" applyAlignment="1" applyProtection="1">
      <alignment horizontal="right"/>
      <protection/>
    </xf>
    <xf numFmtId="0" fontId="44" fillId="10" borderId="13" xfId="95" applyFont="1" applyFill="1" applyBorder="1" applyAlignment="1" applyProtection="1">
      <alignment vertical="center" shrinkToFit="1"/>
      <protection/>
    </xf>
    <xf numFmtId="41" fontId="41" fillId="26" borderId="0" xfId="95" applyNumberFormat="1" applyFont="1" applyFill="1" applyBorder="1" applyAlignment="1" applyProtection="1">
      <alignment horizontal="right" vertical="center" shrinkToFit="1"/>
      <protection/>
    </xf>
    <xf numFmtId="0" fontId="0" fillId="0" borderId="0" xfId="0" applyFont="1" applyAlignment="1">
      <alignment shrinkToFit="1"/>
    </xf>
    <xf numFmtId="0" fontId="20" fillId="0" borderId="0" xfId="95" applyFont="1" applyFill="1" applyProtection="1">
      <alignment/>
      <protection/>
    </xf>
    <xf numFmtId="0" fontId="0" fillId="0" borderId="13" xfId="95" applyFont="1" applyFill="1" applyBorder="1" applyAlignment="1" applyProtection="1">
      <alignment horizontal="left" vertical="center" shrinkToFit="1"/>
      <protection/>
    </xf>
    <xf numFmtId="41" fontId="20" fillId="11" borderId="0" xfId="95" applyNumberFormat="1" applyFont="1" applyFill="1" applyBorder="1" applyAlignment="1" applyProtection="1">
      <alignment horizontal="right" vertical="center" shrinkToFit="1"/>
      <protection locked="0"/>
    </xf>
    <xf numFmtId="0" fontId="55" fillId="0" borderId="13" xfId="95" applyFont="1" applyFill="1" applyBorder="1" applyAlignment="1" applyProtection="1">
      <alignment horizontal="left" vertical="center" wrapText="1" shrinkToFit="1"/>
      <protection/>
    </xf>
    <xf numFmtId="0" fontId="67" fillId="0" borderId="13" xfId="95" applyFont="1" applyFill="1" applyBorder="1" applyAlignment="1" applyProtection="1">
      <alignment horizontal="left" vertical="center" wrapText="1" shrinkToFit="1"/>
      <protection/>
    </xf>
    <xf numFmtId="49" fontId="58" fillId="0" borderId="13" xfId="95" applyNumberFormat="1" applyFont="1" applyFill="1" applyBorder="1" applyAlignment="1" applyProtection="1">
      <alignment horizontal="left" vertical="center" wrapText="1" indent="1"/>
      <protection/>
    </xf>
    <xf numFmtId="0" fontId="59" fillId="0" borderId="13" xfId="95" applyFont="1" applyFill="1" applyBorder="1" applyAlignment="1" applyProtection="1">
      <alignment horizontal="left" vertical="center" indent="1" shrinkToFit="1"/>
      <protection/>
    </xf>
    <xf numFmtId="41" fontId="58" fillId="11" borderId="0" xfId="95" applyNumberFormat="1" applyFont="1" applyFill="1" applyBorder="1" applyAlignment="1" applyProtection="1">
      <alignment horizontal="right" vertical="center" shrinkToFit="1"/>
      <protection locked="0"/>
    </xf>
    <xf numFmtId="0" fontId="68" fillId="0" borderId="13" xfId="95" applyFont="1" applyFill="1" applyBorder="1" applyAlignment="1" applyProtection="1">
      <alignment horizontal="left" shrinkToFit="1"/>
      <protection/>
    </xf>
    <xf numFmtId="0" fontId="68" fillId="0" borderId="13" xfId="95" applyFont="1" applyFill="1" applyBorder="1" applyAlignment="1" applyProtection="1">
      <alignment horizontal="left" vertical="center" shrinkToFit="1"/>
      <protection/>
    </xf>
    <xf numFmtId="0" fontId="69" fillId="0" borderId="13" xfId="95" applyFont="1" applyFill="1" applyBorder="1" applyAlignment="1" applyProtection="1">
      <alignment horizontal="left" indent="2" shrinkToFit="1"/>
      <protection/>
    </xf>
    <xf numFmtId="0" fontId="69" fillId="0" borderId="13" xfId="95" applyFont="1" applyFill="1" applyBorder="1" applyAlignment="1" applyProtection="1">
      <alignment horizontal="left" vertical="center" indent="2" shrinkToFit="1"/>
      <protection/>
    </xf>
    <xf numFmtId="0" fontId="20" fillId="0" borderId="0" xfId="95" applyFont="1" applyFill="1" applyAlignment="1" applyProtection="1">
      <alignment shrinkToFit="1"/>
      <protection/>
    </xf>
    <xf numFmtId="0" fontId="69" fillId="0" borderId="13" xfId="95" applyFont="1" applyFill="1" applyBorder="1" applyAlignment="1" applyProtection="1">
      <alignment horizontal="left" vertical="center" wrapText="1" indent="2" shrinkToFit="1"/>
      <protection/>
    </xf>
    <xf numFmtId="0" fontId="58" fillId="0" borderId="0" xfId="95" applyFont="1" applyFill="1" applyAlignment="1" applyProtection="1">
      <alignment shrinkToFit="1"/>
      <protection/>
    </xf>
    <xf numFmtId="0" fontId="58" fillId="0" borderId="0" xfId="95" applyFont="1" applyFill="1" applyProtection="1">
      <alignment/>
      <protection/>
    </xf>
    <xf numFmtId="0" fontId="0" fillId="0" borderId="13" xfId="94" applyFont="1" applyBorder="1" applyAlignment="1" applyProtection="1">
      <alignment horizontal="left" vertical="center" shrinkToFit="1"/>
      <protection/>
    </xf>
    <xf numFmtId="0" fontId="68" fillId="0" borderId="13" xfId="94" applyFont="1" applyBorder="1" applyAlignment="1" applyProtection="1">
      <alignment horizontal="left" vertical="center" indent="1" shrinkToFit="1"/>
      <protection/>
    </xf>
    <xf numFmtId="41" fontId="58" fillId="11" borderId="0" xfId="95" applyNumberFormat="1" applyFont="1" applyFill="1" applyBorder="1" applyAlignment="1" applyProtection="1">
      <alignment horizontal="right" vertical="center" shrinkToFit="1"/>
      <protection locked="0"/>
    </xf>
    <xf numFmtId="49" fontId="68" fillId="0" borderId="13" xfId="95" applyNumberFormat="1" applyFont="1" applyFill="1" applyBorder="1" applyAlignment="1" applyProtection="1">
      <alignment horizontal="left" vertical="center" indent="1" shrinkToFit="1"/>
      <protection/>
    </xf>
    <xf numFmtId="49" fontId="69" fillId="0" borderId="13" xfId="95" applyNumberFormat="1" applyFont="1" applyFill="1" applyBorder="1" applyAlignment="1" applyProtection="1">
      <alignment horizontal="left" vertical="center" indent="2" shrinkToFit="1"/>
      <protection/>
    </xf>
    <xf numFmtId="41" fontId="20" fillId="29" borderId="0" xfId="95" applyNumberFormat="1" applyFont="1" applyFill="1" applyBorder="1" applyAlignment="1" applyProtection="1">
      <alignment horizontal="right" vertical="center" shrinkToFit="1"/>
      <protection locked="0"/>
    </xf>
    <xf numFmtId="41" fontId="41" fillId="14" borderId="0" xfId="95" applyNumberFormat="1" applyFont="1" applyFill="1" applyBorder="1" applyAlignment="1" applyProtection="1">
      <alignment horizontal="right" vertical="center" shrinkToFit="1"/>
      <protection/>
    </xf>
    <xf numFmtId="0" fontId="66" fillId="10" borderId="13" xfId="95" applyFont="1" applyFill="1" applyBorder="1" applyAlignment="1" applyProtection="1">
      <alignment horizontal="left" vertical="center" shrinkToFit="1"/>
      <protection/>
    </xf>
    <xf numFmtId="0" fontId="57" fillId="0" borderId="13" xfId="95" applyFont="1" applyFill="1" applyBorder="1" applyAlignment="1" applyProtection="1">
      <alignment horizontal="left" vertical="center" shrinkToFit="1"/>
      <protection/>
    </xf>
    <xf numFmtId="0" fontId="41" fillId="26" borderId="0" xfId="95" applyFont="1" applyFill="1" applyBorder="1" applyAlignment="1" applyProtection="1">
      <alignment horizontal="left" vertical="center" shrinkToFit="1"/>
      <protection/>
    </xf>
    <xf numFmtId="41" fontId="64" fillId="0" borderId="0" xfId="94" applyNumberFormat="1" applyFont="1" applyBorder="1" applyAlignment="1" applyProtection="1">
      <alignment horizontal="right" vertical="center" wrapText="1" indent="1"/>
      <protection/>
    </xf>
    <xf numFmtId="41" fontId="64" fillId="14" borderId="0" xfId="94" applyNumberFormat="1" applyFont="1" applyFill="1" applyBorder="1" applyAlignment="1" applyProtection="1" quotePrefix="1">
      <alignment horizontal="right" vertical="center" shrinkToFit="1"/>
      <protection/>
    </xf>
    <xf numFmtId="41" fontId="64" fillId="0" borderId="0" xfId="94" applyNumberFormat="1" applyFont="1" applyBorder="1" applyAlignment="1" applyProtection="1" quotePrefix="1">
      <alignment horizontal="right" vertical="center" wrapText="1" indent="1"/>
      <protection/>
    </xf>
    <xf numFmtId="0" fontId="70" fillId="0" borderId="0" xfId="95" applyFont="1" applyFill="1" applyProtection="1">
      <alignment/>
      <protection/>
    </xf>
    <xf numFmtId="0" fontId="41" fillId="0" borderId="0" xfId="95" applyFont="1" applyFill="1" applyProtection="1">
      <alignment/>
      <protection/>
    </xf>
    <xf numFmtId="0" fontId="64" fillId="28" borderId="13" xfId="94" applyFont="1" applyFill="1" applyBorder="1" applyAlignment="1" applyProtection="1">
      <alignment horizontal="left" vertical="center" wrapText="1" indent="1"/>
      <protection/>
    </xf>
    <xf numFmtId="0" fontId="44" fillId="28" borderId="13" xfId="94" applyFont="1" applyFill="1" applyBorder="1" applyAlignment="1" applyProtection="1">
      <alignment horizontal="left" vertical="center" shrinkToFit="1"/>
      <protection/>
    </xf>
    <xf numFmtId="41" fontId="64" fillId="28" borderId="0" xfId="94" applyNumberFormat="1" applyFont="1" applyFill="1" applyBorder="1" applyAlignment="1" applyProtection="1" quotePrefix="1">
      <alignment horizontal="right" vertical="center" shrinkToFit="1"/>
      <protection/>
    </xf>
    <xf numFmtId="0" fontId="41" fillId="0" borderId="0" xfId="95" applyFont="1" applyFill="1" applyAlignment="1" applyProtection="1">
      <alignment/>
      <protection/>
    </xf>
    <xf numFmtId="0" fontId="27" fillId="0" borderId="0" xfId="95" applyFont="1" applyFill="1" applyAlignment="1" applyProtection="1">
      <alignment shrinkToFit="1"/>
      <protection/>
    </xf>
    <xf numFmtId="0" fontId="27" fillId="0" borderId="0" xfId="95" applyFont="1" applyFill="1" applyAlignment="1" applyProtection="1">
      <alignment/>
      <protection/>
    </xf>
    <xf numFmtId="0" fontId="42" fillId="0" borderId="0" xfId="94" applyFont="1" applyFill="1" applyBorder="1" applyAlignment="1" applyProtection="1">
      <alignment horizontal="right" vertical="center"/>
      <protection/>
    </xf>
    <xf numFmtId="0" fontId="52" fillId="0" borderId="13" xfId="95" applyFont="1" applyFill="1" applyBorder="1" applyAlignment="1" applyProtection="1">
      <alignment horizontal="left" vertical="center" wrapText="1" indent="1"/>
      <protection/>
    </xf>
    <xf numFmtId="0" fontId="49" fillId="0" borderId="13" xfId="95" applyFont="1" applyFill="1" applyBorder="1" applyAlignment="1" applyProtection="1">
      <alignment vertical="center" wrapText="1"/>
      <protection/>
    </xf>
    <xf numFmtId="173" fontId="41" fillId="30" borderId="13" xfId="95" applyNumberFormat="1" applyFont="1" applyFill="1" applyBorder="1" applyAlignment="1" applyProtection="1">
      <alignment vertical="center" shrinkToFit="1"/>
      <protection/>
    </xf>
    <xf numFmtId="41" fontId="41" fillId="0" borderId="0" xfId="95" applyNumberFormat="1" applyFont="1" applyFill="1" applyBorder="1" applyAlignment="1" applyProtection="1">
      <alignment vertical="center" shrinkToFit="1"/>
      <protection/>
    </xf>
    <xf numFmtId="41" fontId="30" fillId="0" borderId="0" xfId="95" applyNumberFormat="1" applyFill="1" applyAlignment="1" applyProtection="1">
      <alignment shrinkToFit="1"/>
      <protection/>
    </xf>
    <xf numFmtId="41" fontId="52" fillId="0" borderId="0" xfId="95" applyNumberFormat="1" applyFont="1" applyFill="1" applyBorder="1" applyAlignment="1" applyProtection="1">
      <alignment horizontal="right" vertical="center" wrapText="1" indent="1"/>
      <protection/>
    </xf>
    <xf numFmtId="0" fontId="30" fillId="0" borderId="0" xfId="95" applyFill="1" applyBorder="1" applyProtection="1">
      <alignment/>
      <protection/>
    </xf>
    <xf numFmtId="0" fontId="49" fillId="26" borderId="13" xfId="95" applyFont="1" applyFill="1" applyBorder="1" applyAlignment="1" applyProtection="1">
      <alignment horizontal="center" vertical="center" wrapText="1"/>
      <protection/>
    </xf>
    <xf numFmtId="0" fontId="41" fillId="26" borderId="13" xfId="95" applyFont="1" applyFill="1" applyBorder="1" applyAlignment="1" applyProtection="1">
      <alignment horizontal="center" vertical="center" shrinkToFit="1"/>
      <protection/>
    </xf>
    <xf numFmtId="0" fontId="50" fillId="26" borderId="13" xfId="95" applyFont="1" applyFill="1" applyBorder="1" applyAlignment="1" applyProtection="1">
      <alignment horizontal="center" vertical="center" wrapText="1"/>
      <protection/>
    </xf>
    <xf numFmtId="49" fontId="51" fillId="26" borderId="13" xfId="95" applyNumberFormat="1" applyFont="1" applyFill="1" applyBorder="1" applyAlignment="1" applyProtection="1">
      <alignment horizontal="center" vertical="center" wrapText="1"/>
      <protection/>
    </xf>
    <xf numFmtId="0" fontId="51" fillId="26" borderId="13" xfId="95" applyFont="1" applyFill="1" applyBorder="1" applyAlignment="1" applyProtection="1">
      <alignment horizontal="center" vertical="center" wrapText="1"/>
      <protection/>
    </xf>
    <xf numFmtId="49" fontId="51" fillId="26" borderId="13" xfId="94" applyNumberFormat="1" applyFont="1" applyFill="1" applyBorder="1" applyAlignment="1" applyProtection="1">
      <alignment horizontal="centerContinuous" vertical="center" wrapText="1" shrinkToFit="1"/>
      <protection/>
    </xf>
    <xf numFmtId="0" fontId="41" fillId="26" borderId="13" xfId="95" applyFont="1" applyFill="1" applyBorder="1" applyAlignment="1" applyProtection="1">
      <alignment horizontal="left" vertical="center" wrapText="1" indent="1"/>
      <protection/>
    </xf>
    <xf numFmtId="0" fontId="44" fillId="26" borderId="13" xfId="95" applyFont="1" applyFill="1" applyBorder="1" applyAlignment="1" applyProtection="1">
      <alignment horizontal="left" vertical="center" shrinkToFit="1"/>
      <protection/>
    </xf>
    <xf numFmtId="0" fontId="44" fillId="26" borderId="13" xfId="94" applyFont="1" applyFill="1" applyBorder="1" applyAlignment="1" applyProtection="1">
      <alignment horizontal="left" vertical="center" shrinkToFit="1"/>
      <protection/>
    </xf>
    <xf numFmtId="0" fontId="41" fillId="14" borderId="13" xfId="95" applyFont="1" applyFill="1" applyBorder="1" applyAlignment="1" applyProtection="1">
      <alignment horizontal="left" vertical="center" wrapText="1" indent="1"/>
      <protection/>
    </xf>
    <xf numFmtId="0" fontId="44" fillId="14" borderId="13" xfId="95" applyFont="1" applyFill="1" applyBorder="1" applyAlignment="1" applyProtection="1">
      <alignment horizontal="left" vertical="center" shrinkToFit="1"/>
      <protection/>
    </xf>
    <xf numFmtId="0" fontId="51" fillId="26" borderId="13" xfId="94" applyFont="1" applyFill="1" applyBorder="1" applyAlignment="1" applyProtection="1">
      <alignment horizontal="center" vertical="center" wrapText="1"/>
      <protection/>
    </xf>
    <xf numFmtId="0" fontId="64" fillId="26" borderId="13" xfId="94" applyFont="1" applyFill="1" applyBorder="1" applyAlignment="1" applyProtection="1">
      <alignment wrapText="1"/>
      <protection/>
    </xf>
    <xf numFmtId="0" fontId="66" fillId="26" borderId="13" xfId="94" applyFont="1" applyFill="1" applyBorder="1" applyAlignment="1" applyProtection="1">
      <alignment horizontal="left" vertical="center" shrinkToFit="1"/>
      <protection/>
    </xf>
    <xf numFmtId="0" fontId="64" fillId="14" borderId="13" xfId="94" applyFont="1" applyFill="1" applyBorder="1" applyAlignment="1" applyProtection="1">
      <alignment wrapText="1"/>
      <protection/>
    </xf>
    <xf numFmtId="0" fontId="44" fillId="14" borderId="13" xfId="94" applyFont="1" applyFill="1" applyBorder="1" applyAlignment="1" applyProtection="1">
      <alignment shrinkToFit="1"/>
      <protection/>
    </xf>
    <xf numFmtId="0" fontId="44" fillId="26" borderId="13" xfId="95" applyFont="1" applyFill="1" applyBorder="1" applyAlignment="1" applyProtection="1">
      <alignment vertical="center" shrinkToFit="1"/>
      <protection/>
    </xf>
    <xf numFmtId="0" fontId="66" fillId="26" borderId="13" xfId="95" applyFont="1" applyFill="1" applyBorder="1" applyAlignment="1" applyProtection="1">
      <alignment horizontal="left" vertical="center" shrinkToFit="1"/>
      <protection/>
    </xf>
    <xf numFmtId="164" fontId="30" fillId="0" borderId="0" xfId="94" applyNumberFormat="1" applyFont="1" applyFill="1" applyAlignment="1" applyProtection="1">
      <alignment horizontal="left" vertical="center" wrapText="1"/>
      <protection/>
    </xf>
    <xf numFmtId="164" fontId="71" fillId="0" borderId="0" xfId="94" applyNumberFormat="1" applyFont="1" applyFill="1" applyAlignment="1" applyProtection="1">
      <alignment vertical="center" wrapText="1"/>
      <protection/>
    </xf>
    <xf numFmtId="164" fontId="30" fillId="0" borderId="0" xfId="94" applyNumberFormat="1" applyFont="1" applyFill="1" applyAlignment="1" applyProtection="1">
      <alignment vertical="center" wrapText="1"/>
      <protection/>
    </xf>
    <xf numFmtId="0" fontId="73" fillId="0" borderId="0" xfId="94" applyFont="1" applyAlignment="1" applyProtection="1">
      <alignment horizontal="right" vertical="top"/>
      <protection/>
    </xf>
    <xf numFmtId="164" fontId="30" fillId="0" borderId="0" xfId="94" applyNumberFormat="1" applyFont="1" applyFill="1" applyAlignment="1">
      <alignment vertical="center" wrapText="1"/>
      <protection/>
    </xf>
    <xf numFmtId="0" fontId="28" fillId="0" borderId="0" xfId="94" applyFont="1" applyFill="1" applyBorder="1" applyAlignment="1" applyProtection="1">
      <alignment horizontal="centerContinuous" vertical="center" wrapText="1" shrinkToFit="1"/>
      <protection/>
    </xf>
    <xf numFmtId="0" fontId="49" fillId="0" borderId="0" xfId="94" applyFont="1" applyFill="1" applyBorder="1" applyAlignment="1" applyProtection="1">
      <alignment horizontal="centerContinuous" vertical="center"/>
      <protection/>
    </xf>
    <xf numFmtId="0" fontId="49" fillId="0" borderId="0" xfId="94" applyFont="1" applyFill="1" applyBorder="1" applyAlignment="1" applyProtection="1" quotePrefix="1">
      <alignment horizontal="centerContinuous" vertical="center"/>
      <protection/>
    </xf>
    <xf numFmtId="0" fontId="27" fillId="0" borderId="0" xfId="94" applyFont="1" applyFill="1" applyAlignment="1">
      <alignment vertical="center"/>
      <protection/>
    </xf>
    <xf numFmtId="0" fontId="74" fillId="0" borderId="0" xfId="94" applyFont="1" applyFill="1" applyBorder="1" applyAlignment="1" applyProtection="1">
      <alignment vertical="center" wrapText="1" shrinkToFit="1"/>
      <protection/>
    </xf>
    <xf numFmtId="0" fontId="49" fillId="0" borderId="0" xfId="94" applyFont="1" applyFill="1" applyBorder="1" applyAlignment="1" applyProtection="1">
      <alignment horizontal="center" vertical="center"/>
      <protection/>
    </xf>
    <xf numFmtId="0" fontId="49" fillId="0" borderId="0" xfId="94" applyFont="1" applyFill="1" applyBorder="1" applyAlignment="1" applyProtection="1">
      <alignment horizontal="right" vertical="center" indent="1"/>
      <protection/>
    </xf>
    <xf numFmtId="0" fontId="49" fillId="0" borderId="0" xfId="94" applyFont="1" applyFill="1" applyAlignment="1" applyProtection="1">
      <alignment vertical="center"/>
      <protection/>
    </xf>
    <xf numFmtId="0" fontId="41" fillId="0" borderId="0" xfId="94" applyFont="1" applyFill="1" applyAlignment="1" applyProtection="1">
      <alignment vertical="center"/>
      <protection/>
    </xf>
    <xf numFmtId="0" fontId="41" fillId="0" borderId="0" xfId="94" applyFont="1" applyFill="1" applyAlignment="1">
      <alignment vertical="center"/>
      <protection/>
    </xf>
    <xf numFmtId="0" fontId="49" fillId="26" borderId="13" xfId="94" applyFont="1" applyFill="1" applyBorder="1" applyAlignment="1" applyProtection="1">
      <alignment horizontal="center" vertical="center" wrapText="1"/>
      <protection/>
    </xf>
    <xf numFmtId="0" fontId="41" fillId="26" borderId="13" xfId="94" applyFont="1" applyFill="1" applyBorder="1" applyAlignment="1" applyProtection="1">
      <alignment horizontal="center" vertical="center" wrapText="1"/>
      <protection/>
    </xf>
    <xf numFmtId="0" fontId="20" fillId="0" borderId="0" xfId="94" applyFill="1" applyAlignment="1">
      <alignment vertical="center" wrapText="1"/>
      <protection/>
    </xf>
    <xf numFmtId="0" fontId="52" fillId="0" borderId="13" xfId="94" applyFont="1" applyFill="1" applyBorder="1" applyAlignment="1" applyProtection="1">
      <alignment horizontal="center" vertical="center" wrapText="1"/>
      <protection/>
    </xf>
    <xf numFmtId="0" fontId="27" fillId="0" borderId="0" xfId="94" applyFont="1" applyFill="1" applyAlignment="1">
      <alignment horizontal="center" vertical="center" wrapText="1"/>
      <protection/>
    </xf>
    <xf numFmtId="0" fontId="49" fillId="0" borderId="13" xfId="94" applyFont="1" applyFill="1" applyBorder="1" applyAlignment="1" applyProtection="1">
      <alignment horizontal="center" vertical="center" wrapText="1"/>
      <protection/>
    </xf>
    <xf numFmtId="164" fontId="49" fillId="0" borderId="13" xfId="94" applyNumberFormat="1" applyFont="1" applyFill="1" applyBorder="1" applyAlignment="1" applyProtection="1">
      <alignment horizontal="right" vertical="center" wrapText="1" indent="1"/>
      <protection/>
    </xf>
    <xf numFmtId="0" fontId="41" fillId="26" borderId="13" xfId="95" applyFont="1" applyFill="1" applyBorder="1" applyAlignment="1" applyProtection="1">
      <alignment horizontal="center" vertical="center" wrapText="1"/>
      <protection/>
    </xf>
    <xf numFmtId="0" fontId="41" fillId="0" borderId="0" xfId="94" applyFont="1" applyFill="1" applyAlignment="1">
      <alignment horizontal="center" vertical="center" wrapText="1"/>
      <protection/>
    </xf>
    <xf numFmtId="49" fontId="20" fillId="0" borderId="13" xfId="95" applyNumberFormat="1" applyFont="1" applyFill="1" applyBorder="1" applyAlignment="1" applyProtection="1">
      <alignment horizontal="center" vertical="center" wrapText="1"/>
      <protection/>
    </xf>
    <xf numFmtId="0" fontId="0" fillId="0" borderId="13" xfId="94" applyFont="1" applyBorder="1" applyAlignment="1" applyProtection="1">
      <alignment horizontal="left" indent="1" shrinkToFit="1"/>
      <protection/>
    </xf>
    <xf numFmtId="0" fontId="58" fillId="0" borderId="0" xfId="94" applyFont="1" applyFill="1" applyAlignment="1">
      <alignment vertical="center" wrapText="1"/>
      <protection/>
    </xf>
    <xf numFmtId="0" fontId="20" fillId="0" borderId="0" xfId="94" applyFont="1" applyFill="1" applyAlignment="1">
      <alignment vertical="center" wrapText="1"/>
      <protection/>
    </xf>
    <xf numFmtId="0" fontId="57" fillId="0" borderId="13" xfId="94" applyFont="1" applyBorder="1" applyAlignment="1" applyProtection="1">
      <alignment horizontal="left" indent="1" shrinkToFit="1"/>
      <protection/>
    </xf>
    <xf numFmtId="49" fontId="58" fillId="0" borderId="13" xfId="95" applyNumberFormat="1" applyFont="1" applyFill="1" applyBorder="1" applyAlignment="1" applyProtection="1">
      <alignment horizontal="center" vertical="center" wrapText="1"/>
      <protection/>
    </xf>
    <xf numFmtId="0" fontId="59" fillId="0" borderId="13" xfId="94" applyFont="1" applyBorder="1" applyAlignment="1" applyProtection="1">
      <alignment horizontal="left" indent="2" shrinkToFit="1"/>
      <protection/>
    </xf>
    <xf numFmtId="0" fontId="41" fillId="14" borderId="13" xfId="95" applyFont="1" applyFill="1" applyBorder="1" applyAlignment="1" applyProtection="1">
      <alignment horizontal="center" vertical="center" wrapText="1"/>
      <protection/>
    </xf>
    <xf numFmtId="0" fontId="64" fillId="26" borderId="13" xfId="94" applyFont="1" applyFill="1" applyBorder="1" applyAlignment="1" applyProtection="1">
      <alignment horizontal="center" wrapText="1"/>
      <protection/>
    </xf>
    <xf numFmtId="0" fontId="65" fillId="0" borderId="13" xfId="94" applyFont="1" applyBorder="1" applyAlignment="1" applyProtection="1">
      <alignment horizontal="center" wrapText="1"/>
      <protection/>
    </xf>
    <xf numFmtId="0" fontId="64" fillId="14" borderId="13" xfId="94" applyFont="1" applyFill="1" applyBorder="1" applyAlignment="1" applyProtection="1">
      <alignment horizontal="center" wrapText="1"/>
      <protection/>
    </xf>
    <xf numFmtId="0" fontId="64" fillId="28" borderId="13" xfId="94" applyFont="1" applyFill="1" applyBorder="1" applyAlignment="1" applyProtection="1">
      <alignment horizontal="center" wrapText="1"/>
      <protection/>
    </xf>
    <xf numFmtId="0" fontId="20" fillId="0" borderId="15" xfId="94" applyFont="1" applyFill="1" applyBorder="1" applyAlignment="1" applyProtection="1">
      <alignment horizontal="center" vertical="center" wrapText="1"/>
      <protection/>
    </xf>
    <xf numFmtId="0" fontId="41" fillId="0" borderId="16" xfId="94" applyFont="1" applyFill="1" applyBorder="1" applyAlignment="1" applyProtection="1">
      <alignment horizontal="left" vertical="center" shrinkToFit="1"/>
      <protection/>
    </xf>
    <xf numFmtId="41" fontId="41" fillId="0" borderId="16" xfId="94" applyNumberFormat="1" applyFont="1" applyFill="1" applyBorder="1" applyAlignment="1" applyProtection="1">
      <alignment horizontal="right" vertical="center" wrapText="1" indent="1"/>
      <protection/>
    </xf>
    <xf numFmtId="41" fontId="41" fillId="0" borderId="16" xfId="94" applyNumberFormat="1" applyFont="1" applyFill="1" applyBorder="1" applyAlignment="1" applyProtection="1">
      <alignment horizontal="left" vertical="center" wrapText="1" indent="1"/>
      <protection/>
    </xf>
    <xf numFmtId="41" fontId="41" fillId="0" borderId="0" xfId="94" applyNumberFormat="1" applyFont="1" applyFill="1" applyBorder="1" applyAlignment="1" applyProtection="1">
      <alignment horizontal="left" vertical="center" wrapText="1" indent="1"/>
      <protection/>
    </xf>
    <xf numFmtId="0" fontId="20" fillId="0" borderId="0" xfId="94" applyFont="1" applyFill="1" applyBorder="1" applyAlignment="1">
      <alignment vertical="center" wrapText="1"/>
      <protection/>
    </xf>
    <xf numFmtId="0" fontId="41" fillId="0" borderId="17" xfId="94" applyFont="1" applyFill="1" applyBorder="1" applyAlignment="1" applyProtection="1">
      <alignment horizontal="center" vertical="center" wrapText="1"/>
      <protection/>
    </xf>
    <xf numFmtId="0" fontId="41" fillId="0" borderId="18" xfId="94" applyFont="1" applyFill="1" applyBorder="1" applyAlignment="1" applyProtection="1">
      <alignment horizontal="center" vertical="center" shrinkToFit="1"/>
      <protection/>
    </xf>
    <xf numFmtId="41" fontId="41" fillId="0" borderId="18" xfId="94" applyNumberFormat="1" applyFont="1" applyFill="1" applyBorder="1" applyAlignment="1" applyProtection="1">
      <alignment horizontal="center" vertical="center" wrapText="1"/>
      <protection/>
    </xf>
    <xf numFmtId="0" fontId="41" fillId="0" borderId="0" xfId="94" applyFont="1" applyFill="1" applyBorder="1" applyAlignment="1" applyProtection="1">
      <alignment horizontal="center" vertical="center" wrapText="1"/>
      <protection/>
    </xf>
    <xf numFmtId="0" fontId="41" fillId="0" borderId="0" xfId="94" applyFont="1" applyFill="1" applyBorder="1" applyAlignment="1">
      <alignment horizontal="center" vertical="center" wrapText="1"/>
      <protection/>
    </xf>
    <xf numFmtId="0" fontId="0" fillId="0" borderId="13" xfId="95" applyFont="1" applyFill="1" applyBorder="1" applyAlignment="1" applyProtection="1">
      <alignment horizontal="left" vertical="center" indent="1" shrinkToFit="1"/>
      <protection/>
    </xf>
    <xf numFmtId="0" fontId="20" fillId="0" borderId="0" xfId="94" applyFont="1" applyFill="1" applyAlignment="1">
      <alignment vertical="center" wrapText="1"/>
      <protection/>
    </xf>
    <xf numFmtId="49" fontId="59" fillId="0" borderId="13" xfId="95" applyNumberFormat="1" applyFont="1" applyFill="1" applyBorder="1" applyAlignment="1" applyProtection="1">
      <alignment horizontal="left" vertical="center" indent="1" shrinkToFit="1"/>
      <protection/>
    </xf>
    <xf numFmtId="49" fontId="68" fillId="0" borderId="13" xfId="95" applyNumberFormat="1" applyFont="1" applyFill="1" applyBorder="1" applyAlignment="1" applyProtection="1">
      <alignment horizontal="left" indent="2" shrinkToFit="1"/>
      <protection/>
    </xf>
    <xf numFmtId="49" fontId="68" fillId="0" borderId="13" xfId="95" applyNumberFormat="1" applyFont="1" applyFill="1" applyBorder="1" applyAlignment="1" applyProtection="1">
      <alignment horizontal="left" vertical="center" indent="2" shrinkToFit="1"/>
      <protection/>
    </xf>
    <xf numFmtId="49" fontId="20" fillId="0" borderId="13" xfId="95" applyNumberFormat="1" applyFont="1" applyFill="1" applyBorder="1" applyAlignment="1" applyProtection="1">
      <alignment horizontal="center" vertical="center" shrinkToFit="1"/>
      <protection/>
    </xf>
    <xf numFmtId="49" fontId="58" fillId="0" borderId="13" xfId="95" applyNumberFormat="1" applyFont="1" applyFill="1" applyBorder="1" applyAlignment="1" applyProtection="1">
      <alignment horizontal="center" vertical="center" shrinkToFit="1"/>
      <protection/>
    </xf>
    <xf numFmtId="0" fontId="58" fillId="0" borderId="0" xfId="94" applyFont="1" applyFill="1" applyAlignment="1">
      <alignment vertical="center" wrapText="1"/>
      <protection/>
    </xf>
    <xf numFmtId="0" fontId="0" fillId="0" borderId="13" xfId="94" applyFont="1" applyBorder="1" applyAlignment="1" applyProtection="1">
      <alignment horizontal="left" vertical="center" indent="1" shrinkToFit="1"/>
      <protection/>
    </xf>
    <xf numFmtId="49" fontId="58" fillId="0" borderId="13" xfId="95" applyNumberFormat="1" applyFont="1" applyFill="1" applyBorder="1" applyAlignment="1" applyProtection="1">
      <alignment horizontal="center" vertical="center" shrinkToFit="1"/>
      <protection/>
    </xf>
    <xf numFmtId="0" fontId="57" fillId="0" borderId="13" xfId="95" applyFont="1" applyFill="1" applyBorder="1" applyAlignment="1" applyProtection="1">
      <alignment horizontal="left" vertical="center" indent="1" shrinkToFit="1"/>
      <protection/>
    </xf>
    <xf numFmtId="16" fontId="20" fillId="0" borderId="0" xfId="94" applyNumberFormat="1" applyFont="1" applyFill="1" applyAlignment="1">
      <alignment vertical="center" wrapText="1"/>
      <protection/>
    </xf>
    <xf numFmtId="0" fontId="64" fillId="28" borderId="13" xfId="94" applyFont="1" applyFill="1" applyBorder="1" applyAlignment="1" applyProtection="1">
      <alignment horizontal="center" vertical="center" wrapText="1"/>
      <protection/>
    </xf>
    <xf numFmtId="0" fontId="20" fillId="0" borderId="0" xfId="94" applyFont="1" applyFill="1" applyAlignment="1" applyProtection="1">
      <alignment horizontal="left" vertical="center" wrapText="1"/>
      <protection/>
    </xf>
    <xf numFmtId="0" fontId="20" fillId="0" borderId="0" xfId="94" applyFont="1" applyFill="1" applyAlignment="1" applyProtection="1">
      <alignment vertical="center" wrapText="1"/>
      <protection/>
    </xf>
    <xf numFmtId="0" fontId="20" fillId="0" borderId="0" xfId="94" applyFont="1" applyFill="1" applyAlignment="1" applyProtection="1">
      <alignment horizontal="right" vertical="center" wrapText="1" indent="1"/>
      <protection/>
    </xf>
    <xf numFmtId="0" fontId="53" fillId="0" borderId="13" xfId="94" applyFont="1" applyFill="1" applyBorder="1" applyAlignment="1" applyProtection="1">
      <alignment horizontal="center" vertical="center" wrapText="1"/>
      <protection/>
    </xf>
    <xf numFmtId="0" fontId="52" fillId="0" borderId="13" xfId="94" applyFont="1" applyFill="1" applyBorder="1" applyAlignment="1" applyProtection="1">
      <alignment horizontal="center" vertical="center" wrapText="1"/>
      <protection/>
    </xf>
    <xf numFmtId="0" fontId="27" fillId="0" borderId="0" xfId="94" applyFont="1" applyFill="1" applyAlignment="1" applyProtection="1">
      <alignment horizontal="center" vertical="center" wrapText="1"/>
      <protection/>
    </xf>
    <xf numFmtId="41" fontId="49" fillId="0" borderId="13" xfId="94" applyNumberFormat="1" applyFont="1" applyFill="1" applyBorder="1" applyAlignment="1" applyProtection="1">
      <alignment horizontal="center" vertical="center" wrapText="1"/>
      <protection/>
    </xf>
    <xf numFmtId="41" fontId="27" fillId="0" borderId="13" xfId="94" applyNumberFormat="1" applyFont="1" applyFill="1" applyBorder="1" applyAlignment="1" applyProtection="1">
      <alignment horizontal="center" vertical="center" wrapText="1"/>
      <protection/>
    </xf>
    <xf numFmtId="0" fontId="41" fillId="26" borderId="13" xfId="94" applyFont="1" applyFill="1" applyBorder="1" applyAlignment="1" applyProtection="1">
      <alignment horizontal="center" vertical="center" wrapText="1"/>
      <protection/>
    </xf>
    <xf numFmtId="0" fontId="44" fillId="26" borderId="13" xfId="94" applyFont="1" applyFill="1" applyBorder="1" applyAlignment="1" applyProtection="1">
      <alignment horizontal="left" vertical="center" indent="1" shrinkToFit="1"/>
      <protection/>
    </xf>
    <xf numFmtId="0" fontId="75" fillId="0" borderId="0" xfId="94" applyFont="1" applyFill="1" applyAlignment="1" applyProtection="1">
      <alignment vertical="center" wrapText="1"/>
      <protection/>
    </xf>
    <xf numFmtId="49" fontId="20" fillId="0" borderId="13" xfId="94" applyNumberFormat="1" applyFont="1" applyFill="1" applyBorder="1" applyAlignment="1" applyProtection="1">
      <alignment horizontal="center" vertical="center" wrapText="1"/>
      <protection/>
    </xf>
    <xf numFmtId="0" fontId="32" fillId="0" borderId="0" xfId="94" applyFont="1" applyFill="1" applyAlignment="1" applyProtection="1">
      <alignment vertical="center" wrapText="1"/>
      <protection/>
    </xf>
    <xf numFmtId="49" fontId="58" fillId="0" borderId="13" xfId="94" applyNumberFormat="1" applyFont="1" applyFill="1" applyBorder="1" applyAlignment="1" applyProtection="1">
      <alignment horizontal="center" vertical="center" wrapText="1"/>
      <protection/>
    </xf>
    <xf numFmtId="0" fontId="75" fillId="0" borderId="0" xfId="94" applyFont="1" applyFill="1" applyAlignment="1" applyProtection="1">
      <alignment vertical="center" wrapText="1"/>
      <protection/>
    </xf>
    <xf numFmtId="0" fontId="44" fillId="26" borderId="13" xfId="95" applyFont="1" applyFill="1" applyBorder="1" applyAlignment="1" applyProtection="1">
      <alignment horizontal="left" vertical="center" indent="1" shrinkToFit="1"/>
      <protection/>
    </xf>
    <xf numFmtId="0" fontId="59" fillId="0" borderId="13" xfId="95" applyFont="1" applyFill="1" applyBorder="1" applyAlignment="1" applyProtection="1" quotePrefix="1">
      <alignment horizontal="left" vertical="center" indent="1" shrinkToFit="1"/>
      <protection/>
    </xf>
    <xf numFmtId="0" fontId="41" fillId="14" borderId="13" xfId="94" applyFont="1" applyFill="1" applyBorder="1" applyAlignment="1" applyProtection="1">
      <alignment horizontal="center" vertical="center" wrapText="1"/>
      <protection/>
    </xf>
    <xf numFmtId="0" fontId="44" fillId="14" borderId="13" xfId="95" applyFont="1" applyFill="1" applyBorder="1" applyAlignment="1" applyProtection="1">
      <alignment horizontal="left" vertical="center" indent="1" shrinkToFit="1"/>
      <protection/>
    </xf>
    <xf numFmtId="0" fontId="64" fillId="14" borderId="13" xfId="94" applyFont="1" applyFill="1" applyBorder="1" applyAlignment="1" applyProtection="1">
      <alignment horizontal="center" vertical="center" wrapText="1"/>
      <protection/>
    </xf>
    <xf numFmtId="0" fontId="76" fillId="28" borderId="13" xfId="94" applyFont="1" applyFill="1" applyBorder="1" applyAlignment="1" applyProtection="1">
      <alignment horizontal="left" vertical="center" indent="1" shrinkToFit="1"/>
      <protection/>
    </xf>
    <xf numFmtId="0" fontId="53" fillId="0" borderId="16" xfId="94" applyFont="1" applyFill="1" applyBorder="1" applyAlignment="1" applyProtection="1">
      <alignment horizontal="center" vertical="center" wrapText="1"/>
      <protection/>
    </xf>
    <xf numFmtId="0" fontId="49" fillId="0" borderId="16" xfId="94" applyFont="1" applyFill="1" applyBorder="1" applyAlignment="1" applyProtection="1">
      <alignment horizontal="left" vertical="center" wrapText="1" indent="1"/>
      <protection/>
    </xf>
    <xf numFmtId="41" fontId="52" fillId="0" borderId="16" xfId="94" applyNumberFormat="1" applyFont="1" applyFill="1" applyBorder="1" applyAlignment="1" applyProtection="1">
      <alignment horizontal="right" vertical="center" wrapText="1" indent="1"/>
      <protection/>
    </xf>
    <xf numFmtId="41" fontId="32" fillId="0" borderId="16" xfId="94" applyNumberFormat="1" applyFont="1" applyFill="1" applyBorder="1" applyAlignment="1" applyProtection="1">
      <alignment vertical="center" wrapText="1"/>
      <protection/>
    </xf>
    <xf numFmtId="0" fontId="32" fillId="0" borderId="0" xfId="94" applyFont="1" applyFill="1" applyBorder="1" applyAlignment="1" applyProtection="1">
      <alignment vertical="center" wrapText="1"/>
      <protection/>
    </xf>
    <xf numFmtId="0" fontId="53" fillId="0" borderId="0" xfId="94" applyFont="1" applyFill="1" applyBorder="1" applyAlignment="1" applyProtection="1">
      <alignment horizontal="left" vertical="center" wrapText="1"/>
      <protection/>
    </xf>
    <xf numFmtId="0" fontId="53" fillId="0" borderId="0" xfId="94" applyFont="1" applyFill="1" applyBorder="1" applyAlignment="1" applyProtection="1">
      <alignment vertical="center" wrapText="1"/>
      <protection/>
    </xf>
    <xf numFmtId="41" fontId="53" fillId="0" borderId="0" xfId="94" applyNumberFormat="1" applyFont="1" applyFill="1" applyBorder="1" applyAlignment="1" applyProtection="1">
      <alignment horizontal="right" vertical="center" wrapText="1" indent="1"/>
      <protection/>
    </xf>
    <xf numFmtId="41" fontId="20" fillId="0" borderId="0" xfId="94" applyNumberFormat="1" applyFill="1" applyBorder="1" applyAlignment="1" applyProtection="1">
      <alignment vertical="center" wrapText="1"/>
      <protection/>
    </xf>
    <xf numFmtId="0" fontId="20" fillId="0" borderId="0" xfId="94" applyFill="1" applyBorder="1" applyAlignment="1" applyProtection="1">
      <alignment vertical="center" wrapText="1"/>
      <protection/>
    </xf>
    <xf numFmtId="0" fontId="52" fillId="0" borderId="18" xfId="94" applyFont="1" applyFill="1" applyBorder="1" applyAlignment="1" applyProtection="1">
      <alignment horizontal="center" vertical="center" wrapText="1"/>
      <protection/>
    </xf>
    <xf numFmtId="0" fontId="49" fillId="0" borderId="18" xfId="94" applyFont="1" applyFill="1" applyBorder="1" applyAlignment="1" applyProtection="1">
      <alignment horizontal="center" vertical="center" wrapText="1"/>
      <protection/>
    </xf>
    <xf numFmtId="41" fontId="52" fillId="0" borderId="18" xfId="94" applyNumberFormat="1" applyFont="1" applyFill="1" applyBorder="1" applyAlignment="1" applyProtection="1">
      <alignment horizontal="right" vertical="center" wrapText="1" indent="1"/>
      <protection/>
    </xf>
    <xf numFmtId="41" fontId="27" fillId="0" borderId="18" xfId="94" applyNumberFormat="1" applyFont="1" applyFill="1" applyBorder="1" applyAlignment="1" applyProtection="1">
      <alignment horizontal="center" vertical="center" wrapText="1"/>
      <protection/>
    </xf>
    <xf numFmtId="0" fontId="27" fillId="0" borderId="0" xfId="94" applyFont="1" applyFill="1" applyBorder="1" applyAlignment="1" applyProtection="1">
      <alignment horizontal="center" vertical="center" wrapText="1"/>
      <protection/>
    </xf>
    <xf numFmtId="0" fontId="58" fillId="0" borderId="0" xfId="94" applyFont="1" applyFill="1" applyAlignment="1" applyProtection="1">
      <alignment vertical="center" wrapText="1"/>
      <protection/>
    </xf>
    <xf numFmtId="0" fontId="20" fillId="0" borderId="0" xfId="94" applyFill="1" applyAlignment="1" applyProtection="1">
      <alignment vertical="center" wrapText="1"/>
      <protection/>
    </xf>
    <xf numFmtId="0" fontId="68" fillId="0" borderId="13" xfId="95" applyFont="1" applyFill="1" applyBorder="1" applyAlignment="1" applyProtection="1">
      <alignment horizontal="left" vertical="center" indent="1" shrinkToFit="1"/>
      <protection/>
    </xf>
    <xf numFmtId="0" fontId="58" fillId="0" borderId="0" xfId="94" applyFont="1" applyFill="1" applyAlignment="1" applyProtection="1">
      <alignment vertical="center" wrapText="1"/>
      <protection/>
    </xf>
    <xf numFmtId="0" fontId="41" fillId="28" borderId="13" xfId="94" applyFont="1" applyFill="1" applyBorder="1" applyAlignment="1" applyProtection="1">
      <alignment horizontal="center" vertical="center" wrapText="1"/>
      <protection/>
    </xf>
    <xf numFmtId="0" fontId="44" fillId="28" borderId="13" xfId="94" applyFont="1" applyFill="1" applyBorder="1" applyAlignment="1" applyProtection="1">
      <alignment horizontal="left" vertical="center" indent="1" shrinkToFit="1"/>
      <protection/>
    </xf>
    <xf numFmtId="0" fontId="20" fillId="0" borderId="0" xfId="94" applyFill="1" applyAlignment="1" applyProtection="1">
      <alignment horizontal="left" vertical="center" wrapText="1"/>
      <protection/>
    </xf>
    <xf numFmtId="0" fontId="20" fillId="0" borderId="0" xfId="94" applyFill="1" applyAlignment="1" applyProtection="1">
      <alignment horizontal="right" vertical="center" wrapText="1" indent="1"/>
      <protection/>
    </xf>
    <xf numFmtId="41" fontId="20" fillId="0" borderId="0" xfId="94" applyNumberFormat="1" applyFill="1" applyAlignment="1" applyProtection="1">
      <alignment vertical="center" wrapText="1"/>
      <protection/>
    </xf>
    <xf numFmtId="0" fontId="55" fillId="0" borderId="13" xfId="0" applyFont="1" applyBorder="1" applyAlignment="1" applyProtection="1">
      <alignment horizontal="left" vertical="center" wrapText="1" indent="1"/>
      <protection/>
    </xf>
    <xf numFmtId="0" fontId="55" fillId="0" borderId="13" xfId="0" applyFont="1" applyBorder="1" applyAlignment="1" applyProtection="1">
      <alignment horizontal="left" wrapText="1" indent="1"/>
      <protection/>
    </xf>
    <xf numFmtId="0" fontId="55" fillId="0" borderId="13" xfId="94" applyFont="1" applyBorder="1" applyAlignment="1" applyProtection="1">
      <alignment horizontal="left" vertical="center" wrapText="1" indent="1" shrinkToFit="1"/>
      <protection/>
    </xf>
    <xf numFmtId="0" fontId="56" fillId="0" borderId="13" xfId="94" applyFont="1" applyBorder="1" applyAlignment="1" applyProtection="1">
      <alignment horizontal="left" indent="1" shrinkToFit="1"/>
      <protection/>
    </xf>
    <xf numFmtId="0" fontId="60" fillId="0" borderId="13" xfId="94" applyFont="1" applyBorder="1" applyAlignment="1" applyProtection="1">
      <alignment horizontal="left" indent="2" shrinkToFit="1"/>
      <protection/>
    </xf>
    <xf numFmtId="0" fontId="55" fillId="0" borderId="13" xfId="95" applyFont="1" applyFill="1" applyBorder="1" applyAlignment="1" applyProtection="1">
      <alignment horizontal="left" vertical="center" indent="1" shrinkToFit="1"/>
      <protection/>
    </xf>
    <xf numFmtId="0" fontId="67" fillId="0" borderId="13" xfId="94" applyFont="1" applyBorder="1" applyAlignment="1" applyProtection="1">
      <alignment horizontal="left" vertical="center" wrapText="1" indent="1" shrinkToFit="1"/>
      <protection/>
    </xf>
    <xf numFmtId="0" fontId="55" fillId="0" borderId="13" xfId="95" applyFont="1" applyFill="1" applyBorder="1" applyAlignment="1" applyProtection="1">
      <alignment horizontal="left" vertical="center" shrinkToFit="1"/>
      <protection/>
    </xf>
    <xf numFmtId="0" fontId="55" fillId="0" borderId="13" xfId="95" applyFont="1" applyFill="1" applyBorder="1" applyAlignment="1" applyProtection="1">
      <alignment horizontal="left" vertical="center" wrapText="1" indent="1" shrinkToFit="1"/>
      <protection/>
    </xf>
    <xf numFmtId="0" fontId="55" fillId="0" borderId="13" xfId="94" applyFont="1" applyBorder="1" applyAlignment="1" applyProtection="1">
      <alignment horizontal="left" indent="1" shrinkToFit="1"/>
      <protection/>
    </xf>
    <xf numFmtId="0" fontId="67" fillId="0" borderId="13" xfId="95" applyFont="1" applyFill="1" applyBorder="1" applyAlignment="1" applyProtection="1">
      <alignment horizontal="left" vertical="center" wrapText="1" indent="1" shrinkToFit="1"/>
      <protection/>
    </xf>
    <xf numFmtId="0" fontId="48" fillId="0" borderId="19" xfId="94" applyFont="1" applyFill="1" applyBorder="1" applyAlignment="1" applyProtection="1">
      <alignment horizontal="right" vertical="center"/>
      <protection/>
    </xf>
    <xf numFmtId="0" fontId="41" fillId="23" borderId="13" xfId="95" applyFont="1" applyFill="1" applyBorder="1" applyAlignment="1" applyProtection="1">
      <alignment horizontal="center" vertical="center" wrapText="1"/>
      <protection/>
    </xf>
    <xf numFmtId="0" fontId="41" fillId="10" borderId="13" xfId="95" applyFont="1" applyFill="1" applyBorder="1" applyAlignment="1" applyProtection="1">
      <alignment horizontal="center" vertical="center" wrapText="1"/>
      <protection/>
    </xf>
    <xf numFmtId="0" fontId="64" fillId="10" borderId="13" xfId="94" applyFont="1" applyFill="1" applyBorder="1" applyAlignment="1" applyProtection="1">
      <alignment horizontal="center" wrapText="1"/>
      <protection/>
    </xf>
    <xf numFmtId="0" fontId="49" fillId="10" borderId="13" xfId="94" applyFont="1" applyFill="1" applyBorder="1" applyAlignment="1" applyProtection="1">
      <alignment horizontal="center" vertical="center" wrapText="1"/>
      <protection/>
    </xf>
    <xf numFmtId="0" fontId="41" fillId="10" borderId="13" xfId="94" applyFont="1" applyFill="1" applyBorder="1" applyAlignment="1" applyProtection="1">
      <alignment horizontal="center" vertical="center" wrapText="1"/>
      <protection/>
    </xf>
    <xf numFmtId="0" fontId="64" fillId="23" borderId="13" xfId="94" applyFont="1" applyFill="1" applyBorder="1" applyAlignment="1" applyProtection="1">
      <alignment horizontal="center" wrapText="1"/>
      <protection/>
    </xf>
    <xf numFmtId="0" fontId="44" fillId="10" borderId="13" xfId="95" applyFont="1" applyFill="1" applyBorder="1" applyAlignment="1" applyProtection="1">
      <alignment horizontal="left" vertical="center" indent="1" shrinkToFit="1"/>
      <protection/>
    </xf>
    <xf numFmtId="0" fontId="41" fillId="10" borderId="13" xfId="94" applyFont="1" applyFill="1" applyBorder="1" applyAlignment="1" applyProtection="1">
      <alignment horizontal="center" vertical="center" wrapText="1"/>
      <protection/>
    </xf>
    <xf numFmtId="0" fontId="44" fillId="10" borderId="13" xfId="94" applyFont="1" applyFill="1" applyBorder="1" applyAlignment="1" applyProtection="1">
      <alignment horizontal="left" vertical="center" indent="1" shrinkToFit="1"/>
      <protection/>
    </xf>
    <xf numFmtId="0" fontId="41" fillId="23" borderId="13" xfId="94" applyFont="1" applyFill="1" applyBorder="1" applyAlignment="1" applyProtection="1">
      <alignment horizontal="center" vertical="center" wrapText="1"/>
      <protection/>
    </xf>
    <xf numFmtId="0" fontId="44" fillId="23" borderId="13" xfId="95" applyFont="1" applyFill="1" applyBorder="1" applyAlignment="1" applyProtection="1">
      <alignment horizontal="left" vertical="center" indent="1" shrinkToFit="1"/>
      <protection/>
    </xf>
    <xf numFmtId="0" fontId="64" fillId="23" borderId="13" xfId="94" applyFont="1" applyFill="1" applyBorder="1" applyAlignment="1" applyProtection="1">
      <alignment horizontal="center" vertical="center" wrapText="1"/>
      <protection/>
    </xf>
    <xf numFmtId="0" fontId="41" fillId="0" borderId="0" xfId="94" applyFont="1" applyFill="1" applyBorder="1" applyAlignment="1" applyProtection="1">
      <alignment horizontal="centerContinuous" vertical="center" wrapText="1" shrinkToFit="1"/>
      <protection/>
    </xf>
    <xf numFmtId="0" fontId="27" fillId="2" borderId="14" xfId="0" applyFont="1" applyFill="1" applyBorder="1" applyAlignment="1">
      <alignment horizontal="center" vertical="center" wrapText="1"/>
    </xf>
    <xf numFmtId="0" fontId="27" fillId="20" borderId="13" xfId="0" applyFont="1" applyFill="1" applyBorder="1" applyAlignment="1" applyProtection="1">
      <alignment horizontal="left" vertical="center" indent="1"/>
      <protection/>
    </xf>
    <xf numFmtId="0" fontId="27" fillId="28" borderId="13" xfId="0" applyFont="1" applyFill="1" applyBorder="1" applyAlignment="1" applyProtection="1">
      <alignment horizontal="left" vertical="center" indent="1"/>
      <protection/>
    </xf>
    <xf numFmtId="0" fontId="44" fillId="0" borderId="20" xfId="95" applyFont="1" applyFill="1" applyBorder="1" applyAlignment="1">
      <alignment horizontal="left" vertical="center" wrapText="1" indent="1"/>
      <protection/>
    </xf>
    <xf numFmtId="0" fontId="28" fillId="0" borderId="20" xfId="94" applyFont="1" applyFill="1" applyBorder="1" applyAlignment="1" applyProtection="1">
      <alignment horizontal="left" vertical="center" wrapText="1" indent="1" shrinkToFit="1"/>
      <protection/>
    </xf>
    <xf numFmtId="0" fontId="49" fillId="26" borderId="13" xfId="94" applyFont="1" applyFill="1" applyBorder="1" applyAlignment="1" applyProtection="1">
      <alignment horizontal="center" vertical="center" wrapText="1"/>
      <protection/>
    </xf>
    <xf numFmtId="0" fontId="52" fillId="26" borderId="13" xfId="94" applyFont="1" applyFill="1" applyBorder="1" applyAlignment="1" applyProtection="1">
      <alignment horizontal="center" vertical="center" wrapText="1"/>
      <protection/>
    </xf>
    <xf numFmtId="0" fontId="49" fillId="10" borderId="13" xfId="94" applyFont="1" applyFill="1" applyBorder="1" applyAlignment="1" applyProtection="1">
      <alignment horizontal="center" vertical="center" wrapText="1"/>
      <protection/>
    </xf>
    <xf numFmtId="41" fontId="57" fillId="0" borderId="13" xfId="95" applyNumberFormat="1" applyFont="1" applyFill="1" applyBorder="1" applyAlignment="1" applyProtection="1">
      <alignment horizontal="right" vertical="center" shrinkToFit="1"/>
      <protection/>
    </xf>
    <xf numFmtId="173" fontId="57" fillId="0" borderId="13" xfId="95" applyNumberFormat="1" applyFont="1" applyFill="1" applyBorder="1" applyAlignment="1" applyProtection="1">
      <alignment horizontal="right" vertical="center" shrinkToFit="1"/>
      <protection/>
    </xf>
    <xf numFmtId="41" fontId="57" fillId="0" borderId="13" xfId="94" applyNumberFormat="1" applyFont="1" applyBorder="1" applyAlignment="1" applyProtection="1">
      <alignment horizontal="left" shrinkToFit="1"/>
      <protection/>
    </xf>
    <xf numFmtId="173" fontId="57" fillId="31" borderId="13" xfId="95" applyNumberFormat="1" applyFont="1" applyFill="1" applyBorder="1" applyAlignment="1" applyProtection="1">
      <alignment horizontal="right" vertical="center" shrinkToFit="1"/>
      <protection/>
    </xf>
    <xf numFmtId="41" fontId="57" fillId="27" borderId="13" xfId="95" applyNumberFormat="1" applyFont="1" applyFill="1" applyBorder="1" applyAlignment="1" applyProtection="1">
      <alignment horizontal="right" vertical="center" shrinkToFit="1"/>
      <protection/>
    </xf>
    <xf numFmtId="164" fontId="78" fillId="0" borderId="0" xfId="94" applyNumberFormat="1" applyFont="1" applyFill="1" applyAlignment="1" applyProtection="1">
      <alignment vertical="center" wrapText="1"/>
      <protection/>
    </xf>
    <xf numFmtId="164" fontId="79" fillId="0" borderId="0" xfId="94" applyNumberFormat="1" applyFont="1" applyFill="1" applyAlignment="1" applyProtection="1">
      <alignment vertical="center" wrapText="1"/>
      <protection/>
    </xf>
    <xf numFmtId="0" fontId="80" fillId="0" borderId="0" xfId="94" applyFont="1" applyAlignment="1" applyProtection="1">
      <alignment horizontal="right" vertical="top"/>
      <protection/>
    </xf>
    <xf numFmtId="0" fontId="51" fillId="0" borderId="0" xfId="94" applyFont="1" applyFill="1" applyBorder="1" applyAlignment="1" applyProtection="1" quotePrefix="1">
      <alignment horizontal="centerContinuous" vertical="center"/>
      <protection/>
    </xf>
    <xf numFmtId="0" fontId="51" fillId="0" borderId="0" xfId="94" applyFont="1" applyFill="1" applyBorder="1" applyAlignment="1" applyProtection="1">
      <alignment horizontal="centerContinuous" vertical="center"/>
      <protection/>
    </xf>
    <xf numFmtId="0" fontId="77" fillId="0" borderId="0" xfId="94" applyFont="1" applyFill="1" applyBorder="1" applyAlignment="1" applyProtection="1">
      <alignment horizontal="right" vertical="center"/>
      <protection/>
    </xf>
    <xf numFmtId="0" fontId="51" fillId="0" borderId="0" xfId="94" applyFont="1" applyFill="1" applyAlignment="1" applyProtection="1">
      <alignment vertical="center"/>
      <protection/>
    </xf>
    <xf numFmtId="0" fontId="66" fillId="0" borderId="0" xfId="94" applyFont="1" applyFill="1" applyAlignment="1" applyProtection="1">
      <alignment vertical="center"/>
      <protection/>
    </xf>
    <xf numFmtId="0" fontId="81" fillId="0" borderId="0" xfId="94" applyFont="1" applyFill="1" applyBorder="1" applyAlignment="1" applyProtection="1">
      <alignment horizontal="right" vertical="center"/>
      <protection/>
    </xf>
    <xf numFmtId="0" fontId="50" fillId="0" borderId="13" xfId="94" applyFont="1" applyFill="1" applyBorder="1" applyAlignment="1" applyProtection="1">
      <alignment horizontal="center" vertical="center" wrapText="1"/>
      <protection/>
    </xf>
    <xf numFmtId="164" fontId="51" fillId="0" borderId="13" xfId="94" applyNumberFormat="1" applyFont="1" applyFill="1" applyBorder="1" applyAlignment="1" applyProtection="1">
      <alignment horizontal="right" vertical="center" wrapText="1" indent="1"/>
      <protection/>
    </xf>
    <xf numFmtId="0" fontId="51" fillId="0" borderId="13" xfId="94" applyFont="1" applyFill="1" applyBorder="1" applyAlignment="1" applyProtection="1">
      <alignment horizontal="center" vertical="center" wrapText="1"/>
      <protection/>
    </xf>
    <xf numFmtId="41" fontId="66" fillId="10" borderId="13" xfId="95" applyNumberFormat="1" applyFont="1" applyFill="1" applyBorder="1" applyAlignment="1" applyProtection="1">
      <alignment horizontal="right" vertical="center" shrinkToFit="1"/>
      <protection/>
    </xf>
    <xf numFmtId="173" fontId="66" fillId="10" borderId="13" xfId="95" applyNumberFormat="1" applyFont="1" applyFill="1" applyBorder="1" applyAlignment="1" applyProtection="1">
      <alignment horizontal="right" vertical="center" shrinkToFit="1"/>
      <protection/>
    </xf>
    <xf numFmtId="173" fontId="82" fillId="0" borderId="13" xfId="95" applyNumberFormat="1" applyFont="1" applyFill="1" applyBorder="1" applyAlignment="1" applyProtection="1">
      <alignment horizontal="right" vertical="center" shrinkToFit="1"/>
      <protection/>
    </xf>
    <xf numFmtId="41" fontId="68" fillId="0" borderId="13" xfId="95" applyNumberFormat="1" applyFont="1" applyFill="1" applyBorder="1" applyAlignment="1" applyProtection="1">
      <alignment horizontal="right" vertical="center" shrinkToFit="1"/>
      <protection/>
    </xf>
    <xf numFmtId="173" fontId="83" fillId="0" borderId="13" xfId="95" applyNumberFormat="1" applyFont="1" applyFill="1" applyBorder="1" applyAlignment="1" applyProtection="1">
      <alignment horizontal="right" vertical="center" shrinkToFit="1"/>
      <protection/>
    </xf>
    <xf numFmtId="173" fontId="82" fillId="10" borderId="13" xfId="95" applyNumberFormat="1" applyFont="1" applyFill="1" applyBorder="1" applyAlignment="1" applyProtection="1">
      <alignment horizontal="right" vertical="center" shrinkToFit="1"/>
      <protection/>
    </xf>
    <xf numFmtId="173" fontId="84" fillId="0" borderId="13" xfId="95" applyNumberFormat="1" applyFont="1" applyFill="1" applyBorder="1" applyAlignment="1" applyProtection="1">
      <alignment horizontal="right" vertical="center" shrinkToFit="1"/>
      <protection/>
    </xf>
    <xf numFmtId="173" fontId="68" fillId="0" borderId="13" xfId="95" applyNumberFormat="1" applyFont="1" applyFill="1" applyBorder="1" applyAlignment="1" applyProtection="1">
      <alignment horizontal="right" vertical="center" shrinkToFit="1"/>
      <protection/>
    </xf>
    <xf numFmtId="41" fontId="68" fillId="0" borderId="13" xfId="94" applyNumberFormat="1" applyFont="1" applyBorder="1" applyAlignment="1" applyProtection="1">
      <alignment horizontal="left" shrinkToFit="1"/>
      <protection/>
    </xf>
    <xf numFmtId="173" fontId="68" fillId="31" borderId="13" xfId="95" applyNumberFormat="1" applyFont="1" applyFill="1" applyBorder="1" applyAlignment="1" applyProtection="1">
      <alignment horizontal="right" vertical="center" shrinkToFit="1"/>
      <protection/>
    </xf>
    <xf numFmtId="41" fontId="66" fillId="23" borderId="13" xfId="95" applyNumberFormat="1" applyFont="1" applyFill="1" applyBorder="1" applyAlignment="1" applyProtection="1">
      <alignment horizontal="right" vertical="center" shrinkToFit="1"/>
      <protection/>
    </xf>
    <xf numFmtId="173" fontId="66" fillId="23" borderId="13" xfId="95" applyNumberFormat="1" applyFont="1" applyFill="1" applyBorder="1" applyAlignment="1" applyProtection="1">
      <alignment horizontal="right" vertical="center" shrinkToFit="1"/>
      <protection/>
    </xf>
    <xf numFmtId="173" fontId="84" fillId="10" borderId="13" xfId="95" applyNumberFormat="1" applyFont="1" applyFill="1" applyBorder="1" applyAlignment="1" applyProtection="1">
      <alignment horizontal="right" vertical="center" shrinkToFit="1"/>
      <protection/>
    </xf>
    <xf numFmtId="41" fontId="66" fillId="28" borderId="13" xfId="95" applyNumberFormat="1" applyFont="1" applyFill="1" applyBorder="1" applyAlignment="1" applyProtection="1">
      <alignment horizontal="right" vertical="center" shrinkToFit="1"/>
      <protection/>
    </xf>
    <xf numFmtId="173" fontId="66" fillId="28" borderId="13" xfId="95" applyNumberFormat="1" applyFont="1" applyFill="1" applyBorder="1" applyAlignment="1" applyProtection="1">
      <alignment horizontal="right" vertical="center" shrinkToFit="1"/>
      <protection/>
    </xf>
    <xf numFmtId="41" fontId="66" fillId="0" borderId="16" xfId="94" applyNumberFormat="1" applyFont="1" applyFill="1" applyBorder="1" applyAlignment="1" applyProtection="1">
      <alignment horizontal="right" vertical="center" wrapText="1" indent="1"/>
      <protection/>
    </xf>
    <xf numFmtId="41" fontId="66" fillId="0" borderId="16" xfId="94" applyNumberFormat="1" applyFont="1" applyFill="1" applyBorder="1" applyAlignment="1" applyProtection="1">
      <alignment horizontal="left" vertical="center" wrapText="1" indent="1"/>
      <protection/>
    </xf>
    <xf numFmtId="41" fontId="66" fillId="0" borderId="0" xfId="94" applyNumberFormat="1" applyFont="1" applyFill="1" applyBorder="1" applyAlignment="1" applyProtection="1">
      <alignment horizontal="left" vertical="center" wrapText="1" indent="1"/>
      <protection/>
    </xf>
    <xf numFmtId="41" fontId="66" fillId="0" borderId="18" xfId="94" applyNumberFormat="1" applyFont="1" applyFill="1" applyBorder="1" applyAlignment="1" applyProtection="1">
      <alignment horizontal="center" vertical="center" wrapText="1"/>
      <protection/>
    </xf>
    <xf numFmtId="0" fontId="66" fillId="0" borderId="0" xfId="94" applyFont="1" applyFill="1" applyBorder="1" applyAlignment="1" applyProtection="1">
      <alignment horizontal="center" vertical="center" wrapText="1"/>
      <protection/>
    </xf>
    <xf numFmtId="0" fontId="81" fillId="0" borderId="19" xfId="94" applyFont="1" applyFill="1" applyBorder="1" applyAlignment="1" applyProtection="1">
      <alignment horizontal="right" vertical="center"/>
      <protection/>
    </xf>
    <xf numFmtId="41" fontId="66" fillId="32" borderId="13" xfId="95" applyNumberFormat="1" applyFont="1" applyFill="1" applyBorder="1" applyAlignment="1" applyProtection="1">
      <alignment horizontal="right" vertical="center" shrinkToFit="1"/>
      <protection/>
    </xf>
    <xf numFmtId="173" fontId="57" fillId="10" borderId="13" xfId="95" applyNumberFormat="1" applyFont="1" applyFill="1" applyBorder="1" applyAlignment="1" applyProtection="1">
      <alignment horizontal="right" vertical="center" shrinkToFit="1"/>
      <protection/>
    </xf>
    <xf numFmtId="41" fontId="57" fillId="30" borderId="13" xfId="95" applyNumberFormat="1" applyFont="1" applyFill="1" applyBorder="1" applyAlignment="1" applyProtection="1">
      <alignment horizontal="left" vertical="center" shrinkToFit="1"/>
      <protection/>
    </xf>
    <xf numFmtId="41" fontId="66" fillId="10" borderId="13" xfId="94" applyNumberFormat="1" applyFont="1" applyFill="1" applyBorder="1" applyAlignment="1" applyProtection="1">
      <alignment horizontal="right" vertical="center" shrinkToFit="1"/>
      <protection/>
    </xf>
    <xf numFmtId="41" fontId="66" fillId="23" borderId="13" xfId="94" applyNumberFormat="1" applyFont="1" applyFill="1" applyBorder="1" applyAlignment="1" applyProtection="1" quotePrefix="1">
      <alignment horizontal="right" vertical="center" shrinkToFit="1"/>
      <protection/>
    </xf>
    <xf numFmtId="41" fontId="66" fillId="28" borderId="13" xfId="94" applyNumberFormat="1" applyFont="1" applyFill="1" applyBorder="1" applyAlignment="1" applyProtection="1" quotePrefix="1">
      <alignment horizontal="right" vertical="center" shrinkToFit="1"/>
      <protection/>
    </xf>
    <xf numFmtId="0" fontId="57" fillId="0" borderId="0" xfId="94" applyFont="1" applyFill="1" applyAlignment="1" applyProtection="1">
      <alignment horizontal="right" vertical="center" wrapText="1" indent="1"/>
      <protection/>
    </xf>
    <xf numFmtId="0" fontId="57" fillId="0" borderId="0" xfId="94" applyFont="1" applyFill="1" applyAlignment="1" applyProtection="1">
      <alignment vertical="center" wrapText="1"/>
      <protection/>
    </xf>
    <xf numFmtId="0" fontId="85" fillId="10" borderId="13" xfId="95" applyFont="1" applyFill="1" applyBorder="1" applyAlignment="1" applyProtection="1">
      <alignment horizontal="center" vertical="center" wrapText="1"/>
      <protection/>
    </xf>
    <xf numFmtId="0" fontId="64" fillId="10" borderId="13" xfId="94" applyFont="1" applyFill="1" applyBorder="1" applyAlignment="1" applyProtection="1">
      <alignment horizontal="center" vertical="center" wrapText="1"/>
      <protection/>
    </xf>
    <xf numFmtId="0" fontId="85" fillId="10" borderId="13" xfId="94" applyFont="1" applyFill="1" applyBorder="1" applyAlignment="1" applyProtection="1">
      <alignment horizontal="center" vertical="center" wrapText="1"/>
      <protection/>
    </xf>
    <xf numFmtId="0" fontId="86" fillId="0" borderId="0" xfId="94" applyFont="1" applyFill="1" applyBorder="1" applyAlignment="1" applyProtection="1">
      <alignment horizontal="right" vertical="center"/>
      <protection/>
    </xf>
    <xf numFmtId="0" fontId="86" fillId="0" borderId="0" xfId="94" applyFont="1" applyAlignment="1" applyProtection="1">
      <alignment horizontal="right" vertical="top"/>
      <protection/>
    </xf>
    <xf numFmtId="41" fontId="66" fillId="26" borderId="13" xfId="95" applyNumberFormat="1" applyFont="1" applyFill="1" applyBorder="1" applyAlignment="1" applyProtection="1">
      <alignment vertical="center" shrinkToFit="1"/>
      <protection/>
    </xf>
    <xf numFmtId="173" fontId="66" fillId="26" borderId="13" xfId="95" applyNumberFormat="1" applyFont="1" applyFill="1" applyBorder="1" applyAlignment="1" applyProtection="1">
      <alignment vertical="center" shrinkToFit="1"/>
      <protection/>
    </xf>
    <xf numFmtId="41" fontId="57" fillId="11" borderId="13" xfId="95" applyNumberFormat="1" applyFont="1" applyFill="1" applyBorder="1" applyAlignment="1" applyProtection="1">
      <alignment vertical="center" shrinkToFit="1"/>
      <protection/>
    </xf>
    <xf numFmtId="173" fontId="57" fillId="31" borderId="13" xfId="95" applyNumberFormat="1" applyFont="1" applyFill="1" applyBorder="1" applyAlignment="1" applyProtection="1">
      <alignment vertical="center" shrinkToFit="1"/>
      <protection/>
    </xf>
    <xf numFmtId="173" fontId="84" fillId="31" borderId="13" xfId="95" applyNumberFormat="1" applyFont="1" applyFill="1" applyBorder="1" applyAlignment="1" applyProtection="1">
      <alignment vertical="center" shrinkToFit="1"/>
      <protection/>
    </xf>
    <xf numFmtId="173" fontId="83" fillId="31" borderId="13" xfId="95" applyNumberFormat="1" applyFont="1" applyFill="1" applyBorder="1" applyAlignment="1" applyProtection="1">
      <alignment vertical="center" shrinkToFit="1"/>
      <protection/>
    </xf>
    <xf numFmtId="173" fontId="82" fillId="26" borderId="13" xfId="95" applyNumberFormat="1" applyFont="1" applyFill="1" applyBorder="1" applyAlignment="1" applyProtection="1">
      <alignment vertical="center" shrinkToFit="1"/>
      <protection/>
    </xf>
    <xf numFmtId="41" fontId="68" fillId="11" borderId="13" xfId="95" applyNumberFormat="1" applyFont="1" applyFill="1" applyBorder="1" applyAlignment="1" applyProtection="1">
      <alignment vertical="center" shrinkToFit="1"/>
      <protection/>
    </xf>
    <xf numFmtId="173" fontId="68" fillId="31" borderId="13" xfId="95" applyNumberFormat="1" applyFont="1" applyFill="1" applyBorder="1" applyAlignment="1" applyProtection="1">
      <alignment vertical="center" shrinkToFit="1"/>
      <protection/>
    </xf>
    <xf numFmtId="41" fontId="66" fillId="14" borderId="13" xfId="95" applyNumberFormat="1" applyFont="1" applyFill="1" applyBorder="1" applyAlignment="1" applyProtection="1">
      <alignment vertical="center" shrinkToFit="1"/>
      <protection/>
    </xf>
    <xf numFmtId="173" fontId="66" fillId="14" borderId="13" xfId="95" applyNumberFormat="1" applyFont="1" applyFill="1" applyBorder="1" applyAlignment="1" applyProtection="1">
      <alignment vertical="center" shrinkToFit="1"/>
      <protection/>
    </xf>
    <xf numFmtId="0" fontId="79" fillId="0" borderId="0" xfId="95" applyFont="1" applyFill="1" applyAlignment="1" applyProtection="1">
      <alignment horizontal="right" vertical="center" indent="1"/>
      <protection/>
    </xf>
    <xf numFmtId="0" fontId="79" fillId="0" borderId="0" xfId="95" applyFont="1" applyFill="1" applyProtection="1">
      <alignment/>
      <protection/>
    </xf>
    <xf numFmtId="164" fontId="87" fillId="0" borderId="0" xfId="95" applyNumberFormat="1" applyFont="1" applyFill="1" applyBorder="1" applyAlignment="1" applyProtection="1">
      <alignment vertical="center"/>
      <protection/>
    </xf>
    <xf numFmtId="164" fontId="88" fillId="0" borderId="0" xfId="95" applyNumberFormat="1" applyFont="1" applyFill="1" applyBorder="1" applyAlignment="1" applyProtection="1">
      <alignment horizontal="left" vertical="center"/>
      <protection/>
    </xf>
    <xf numFmtId="41" fontId="57" fillId="11" borderId="13" xfId="95" applyNumberFormat="1" applyFont="1" applyFill="1" applyBorder="1" applyAlignment="1" applyProtection="1">
      <alignment horizontal="right" vertical="center" shrinkToFit="1"/>
      <protection/>
    </xf>
    <xf numFmtId="41" fontId="66" fillId="26" borderId="13" xfId="94" applyNumberFormat="1" applyFont="1" applyFill="1" applyBorder="1" applyAlignment="1" applyProtection="1">
      <alignment vertical="center" shrinkToFit="1"/>
      <protection/>
    </xf>
    <xf numFmtId="41" fontId="66" fillId="28" borderId="13" xfId="95" applyNumberFormat="1" applyFont="1" applyFill="1" applyBorder="1" applyAlignment="1" applyProtection="1">
      <alignment vertical="center" shrinkToFit="1"/>
      <protection/>
    </xf>
    <xf numFmtId="173" fontId="66" fillId="28" borderId="13" xfId="95" applyNumberFormat="1" applyFont="1" applyFill="1" applyBorder="1" applyAlignment="1" applyProtection="1">
      <alignment vertical="center" shrinkToFit="1"/>
      <protection/>
    </xf>
    <xf numFmtId="41" fontId="66" fillId="26" borderId="13" xfId="95" applyNumberFormat="1" applyFont="1" applyFill="1" applyBorder="1" applyAlignment="1" applyProtection="1">
      <alignment horizontal="right" vertical="center" shrinkToFit="1"/>
      <protection/>
    </xf>
    <xf numFmtId="173" fontId="66" fillId="26" borderId="13" xfId="95" applyNumberFormat="1" applyFont="1" applyFill="1" applyBorder="1" applyAlignment="1" applyProtection="1">
      <alignment horizontal="right" vertical="center" shrinkToFit="1"/>
      <protection/>
    </xf>
    <xf numFmtId="41" fontId="68" fillId="11" borderId="13" xfId="95" applyNumberFormat="1" applyFont="1" applyFill="1" applyBorder="1" applyAlignment="1" applyProtection="1">
      <alignment horizontal="right" vertical="center" shrinkToFit="1"/>
      <protection/>
    </xf>
    <xf numFmtId="173" fontId="83" fillId="31" borderId="13" xfId="95" applyNumberFormat="1" applyFont="1" applyFill="1" applyBorder="1" applyAlignment="1" applyProtection="1">
      <alignment horizontal="right" vertical="center" shrinkToFit="1"/>
      <protection/>
    </xf>
    <xf numFmtId="173" fontId="84" fillId="31" borderId="13" xfId="95" applyNumberFormat="1" applyFont="1" applyFill="1" applyBorder="1" applyAlignment="1" applyProtection="1">
      <alignment horizontal="right" vertical="center" shrinkToFit="1"/>
      <protection/>
    </xf>
    <xf numFmtId="41" fontId="57" fillId="33" borderId="13" xfId="95" applyNumberFormat="1" applyFont="1" applyFill="1" applyBorder="1" applyAlignment="1" applyProtection="1">
      <alignment horizontal="right" vertical="center" shrinkToFit="1"/>
      <protection/>
    </xf>
    <xf numFmtId="43" fontId="57" fillId="33" borderId="13" xfId="95" applyNumberFormat="1" applyFont="1" applyFill="1" applyBorder="1" applyAlignment="1" applyProtection="1">
      <alignment horizontal="right" vertical="center" shrinkToFit="1"/>
      <protection/>
    </xf>
    <xf numFmtId="41" fontId="57" fillId="29" borderId="13" xfId="95" applyNumberFormat="1" applyFont="1" applyFill="1" applyBorder="1" applyAlignment="1" applyProtection="1">
      <alignment horizontal="right" vertical="center" shrinkToFit="1"/>
      <protection/>
    </xf>
    <xf numFmtId="43" fontId="57" fillId="34" borderId="13" xfId="95" applyNumberFormat="1" applyFont="1" applyFill="1" applyBorder="1" applyAlignment="1" applyProtection="1">
      <alignment horizontal="right" vertical="center" shrinkToFit="1"/>
      <protection/>
    </xf>
    <xf numFmtId="41" fontId="57" fillId="34" borderId="13" xfId="95" applyNumberFormat="1" applyFont="1" applyFill="1" applyBorder="1" applyAlignment="1" applyProtection="1">
      <alignment horizontal="right" vertical="center" shrinkToFit="1"/>
      <protection/>
    </xf>
    <xf numFmtId="41" fontId="66" fillId="14" borderId="13" xfId="95" applyNumberFormat="1" applyFont="1" applyFill="1" applyBorder="1" applyAlignment="1" applyProtection="1">
      <alignment horizontal="right" vertical="center" shrinkToFit="1"/>
      <protection/>
    </xf>
    <xf numFmtId="173" fontId="66" fillId="14" borderId="13" xfId="95" applyNumberFormat="1" applyFont="1" applyFill="1" applyBorder="1" applyAlignment="1" applyProtection="1">
      <alignment horizontal="right" vertical="center" shrinkToFit="1"/>
      <protection/>
    </xf>
    <xf numFmtId="173" fontId="82" fillId="26" borderId="13" xfId="95" applyNumberFormat="1" applyFont="1" applyFill="1" applyBorder="1" applyAlignment="1" applyProtection="1">
      <alignment horizontal="right" vertical="center" shrinkToFit="1"/>
      <protection/>
    </xf>
    <xf numFmtId="41" fontId="66" fillId="26" borderId="13" xfId="94" applyNumberFormat="1" applyFont="1" applyFill="1" applyBorder="1" applyAlignment="1" applyProtection="1">
      <alignment horizontal="right" vertical="center" shrinkToFit="1"/>
      <protection/>
    </xf>
    <xf numFmtId="41" fontId="66" fillId="14" borderId="13" xfId="94" applyNumberFormat="1" applyFont="1" applyFill="1" applyBorder="1" applyAlignment="1" applyProtection="1" quotePrefix="1">
      <alignment horizontal="right" vertical="center" shrinkToFit="1"/>
      <protection/>
    </xf>
    <xf numFmtId="41" fontId="66" fillId="0" borderId="13" xfId="95" applyNumberFormat="1" applyFont="1" applyFill="1" applyBorder="1" applyAlignment="1" applyProtection="1">
      <alignment vertical="center" shrinkToFit="1"/>
      <protection/>
    </xf>
    <xf numFmtId="173" fontId="66" fillId="30" borderId="13" xfId="95" applyNumberFormat="1" applyFont="1" applyFill="1" applyBorder="1" applyAlignment="1" applyProtection="1">
      <alignment vertical="center" shrinkToFit="1"/>
      <protection/>
    </xf>
    <xf numFmtId="49" fontId="58" fillId="0" borderId="0" xfId="95" applyNumberFormat="1" applyFont="1" applyFill="1" applyBorder="1" applyAlignment="1" applyProtection="1">
      <alignment horizontal="left" vertical="center" wrapText="1" indent="1"/>
      <protection/>
    </xf>
    <xf numFmtId="0" fontId="68" fillId="0" borderId="0" xfId="95" applyFont="1" applyFill="1" applyBorder="1" applyAlignment="1" applyProtection="1">
      <alignment horizontal="left" vertical="center" shrinkToFit="1"/>
      <protection/>
    </xf>
    <xf numFmtId="41" fontId="66" fillId="10" borderId="13" xfId="95" applyNumberFormat="1" applyFont="1" applyFill="1" applyBorder="1" applyAlignment="1" applyProtection="1">
      <alignment vertical="center" shrinkToFit="1"/>
      <protection/>
    </xf>
    <xf numFmtId="173" fontId="66" fillId="10" borderId="13" xfId="95" applyNumberFormat="1" applyFont="1" applyFill="1" applyBorder="1" applyAlignment="1" applyProtection="1">
      <alignment vertical="center" shrinkToFit="1"/>
      <protection/>
    </xf>
    <xf numFmtId="41" fontId="57" fillId="0" borderId="13" xfId="95" applyNumberFormat="1" applyFont="1" applyFill="1" applyBorder="1" applyAlignment="1" applyProtection="1">
      <alignment vertical="center" shrinkToFit="1"/>
      <protection/>
    </xf>
    <xf numFmtId="173" fontId="57" fillId="0" borderId="13" xfId="95" applyNumberFormat="1" applyFont="1" applyFill="1" applyBorder="1" applyAlignment="1" applyProtection="1">
      <alignment vertical="center" shrinkToFit="1"/>
      <protection/>
    </xf>
    <xf numFmtId="41" fontId="55" fillId="0" borderId="13" xfId="95" applyNumberFormat="1" applyFont="1" applyFill="1" applyBorder="1" applyAlignment="1" applyProtection="1">
      <alignment vertical="center" shrinkToFit="1"/>
      <protection/>
    </xf>
    <xf numFmtId="173" fontId="55" fillId="0" borderId="13" xfId="95" applyNumberFormat="1" applyFont="1" applyFill="1" applyBorder="1" applyAlignment="1" applyProtection="1">
      <alignment vertical="center" shrinkToFit="1"/>
      <protection/>
    </xf>
    <xf numFmtId="173" fontId="84" fillId="0" borderId="13" xfId="95" applyNumberFormat="1" applyFont="1" applyFill="1" applyBorder="1" applyAlignment="1" applyProtection="1">
      <alignment vertical="center" shrinkToFit="1"/>
      <protection/>
    </xf>
    <xf numFmtId="41" fontId="68" fillId="0" borderId="13" xfId="95" applyNumberFormat="1" applyFont="1" applyFill="1" applyBorder="1" applyAlignment="1" applyProtection="1">
      <alignment vertical="center" shrinkToFit="1"/>
      <protection/>
    </xf>
    <xf numFmtId="173" fontId="83" fillId="0" borderId="13" xfId="95" applyNumberFormat="1" applyFont="1" applyFill="1" applyBorder="1" applyAlignment="1" applyProtection="1">
      <alignment vertical="center" shrinkToFit="1"/>
      <protection/>
    </xf>
    <xf numFmtId="173" fontId="82" fillId="10" borderId="13" xfId="95" applyNumberFormat="1" applyFont="1" applyFill="1" applyBorder="1" applyAlignment="1" applyProtection="1">
      <alignment vertical="center" shrinkToFit="1"/>
      <protection/>
    </xf>
    <xf numFmtId="173" fontId="68" fillId="0" borderId="13" xfId="95" applyNumberFormat="1" applyFont="1" applyFill="1" applyBorder="1" applyAlignment="1" applyProtection="1">
      <alignment vertical="center" shrinkToFit="1"/>
      <protection/>
    </xf>
    <xf numFmtId="41" fontId="66" fillId="23" borderId="13" xfId="95" applyNumberFormat="1" applyFont="1" applyFill="1" applyBorder="1" applyAlignment="1" applyProtection="1">
      <alignment vertical="center" shrinkToFit="1"/>
      <protection/>
    </xf>
    <xf numFmtId="173" fontId="66" fillId="23" borderId="13" xfId="95" applyNumberFormat="1" applyFont="1" applyFill="1" applyBorder="1" applyAlignment="1" applyProtection="1">
      <alignment vertical="center" shrinkToFit="1"/>
      <protection/>
    </xf>
    <xf numFmtId="41" fontId="66" fillId="10" borderId="13" xfId="94" applyNumberFormat="1" applyFont="1" applyFill="1" applyBorder="1" applyAlignment="1" applyProtection="1">
      <alignment vertical="center" shrinkToFit="1"/>
      <protection/>
    </xf>
    <xf numFmtId="41" fontId="57" fillId="32" borderId="13" xfId="95" applyNumberFormat="1" applyFont="1" applyFill="1" applyBorder="1" applyAlignment="1" applyProtection="1">
      <alignment horizontal="right" vertical="center" shrinkToFit="1"/>
      <protection/>
    </xf>
    <xf numFmtId="43" fontId="57" fillId="32" borderId="13" xfId="95" applyNumberFormat="1" applyFont="1" applyFill="1" applyBorder="1" applyAlignment="1" applyProtection="1">
      <alignment horizontal="right" vertical="center" shrinkToFit="1"/>
      <protection/>
    </xf>
    <xf numFmtId="43" fontId="57" fillId="0" borderId="13" xfId="95" applyNumberFormat="1" applyFont="1" applyFill="1" applyBorder="1" applyAlignment="1" applyProtection="1">
      <alignment horizontal="right" vertical="center" shrinkToFit="1"/>
      <protection/>
    </xf>
    <xf numFmtId="41" fontId="57" fillId="30" borderId="13" xfId="95" applyNumberFormat="1" applyFont="1" applyFill="1" applyBorder="1" applyAlignment="1" applyProtection="1">
      <alignment horizontal="right" vertical="center" shrinkToFit="1"/>
      <protection/>
    </xf>
    <xf numFmtId="41" fontId="68" fillId="0" borderId="0" xfId="95" applyNumberFormat="1" applyFont="1" applyFill="1" applyBorder="1" applyAlignment="1" applyProtection="1">
      <alignment horizontal="right" vertical="center" shrinkToFit="1"/>
      <protection/>
    </xf>
    <xf numFmtId="173" fontId="68" fillId="0" borderId="0" xfId="95" applyNumberFormat="1" applyFont="1" applyFill="1" applyBorder="1" applyAlignment="1" applyProtection="1">
      <alignment horizontal="right" vertical="center" shrinkToFit="1"/>
      <protection/>
    </xf>
    <xf numFmtId="0" fontId="20" fillId="0" borderId="16" xfId="94" applyFont="1" applyFill="1" applyBorder="1" applyAlignment="1" applyProtection="1">
      <alignment horizontal="center" vertical="center" wrapText="1"/>
      <protection/>
    </xf>
    <xf numFmtId="173" fontId="82" fillId="31" borderId="13" xfId="95" applyNumberFormat="1" applyFont="1" applyFill="1" applyBorder="1" applyAlignment="1" applyProtection="1">
      <alignment horizontal="right" vertical="center" shrinkToFit="1"/>
      <protection/>
    </xf>
    <xf numFmtId="173" fontId="66" fillId="31" borderId="13" xfId="95" applyNumberFormat="1" applyFont="1" applyFill="1" applyBorder="1" applyAlignment="1" applyProtection="1">
      <alignment horizontal="right" vertical="center" shrinkToFit="1"/>
      <protection/>
    </xf>
    <xf numFmtId="41" fontId="57" fillId="0" borderId="13" xfId="94" applyNumberFormat="1" applyFont="1" applyBorder="1" applyAlignment="1" applyProtection="1">
      <alignment shrinkToFit="1"/>
      <protection/>
    </xf>
    <xf numFmtId="41" fontId="66" fillId="26" borderId="13" xfId="94" applyNumberFormat="1" applyFont="1" applyFill="1" applyBorder="1" applyAlignment="1" applyProtection="1">
      <alignment horizontal="left" vertical="center" shrinkToFit="1"/>
      <protection/>
    </xf>
    <xf numFmtId="41" fontId="82" fillId="26" borderId="13" xfId="94" applyNumberFormat="1" applyFont="1" applyFill="1" applyBorder="1" applyAlignment="1" applyProtection="1">
      <alignment horizontal="left" vertical="center" shrinkToFit="1"/>
      <protection/>
    </xf>
    <xf numFmtId="41" fontId="57" fillId="0" borderId="13" xfId="95" applyNumberFormat="1" applyFont="1" applyFill="1" applyBorder="1" applyAlignment="1" applyProtection="1">
      <alignment horizontal="left" vertical="center" shrinkToFit="1"/>
      <protection/>
    </xf>
    <xf numFmtId="41" fontId="68" fillId="0" borderId="13" xfId="95" applyNumberFormat="1" applyFont="1" applyFill="1" applyBorder="1" applyAlignment="1" applyProtection="1">
      <alignment horizontal="left" vertical="center" shrinkToFit="1"/>
      <protection/>
    </xf>
    <xf numFmtId="41" fontId="68" fillId="0" borderId="13" xfId="95" applyNumberFormat="1" applyFont="1" applyFill="1" applyBorder="1" applyAlignment="1" applyProtection="1">
      <alignment horizontal="left" shrinkToFit="1"/>
      <protection/>
    </xf>
    <xf numFmtId="41" fontId="57" fillId="0" borderId="13" xfId="94" applyNumberFormat="1" applyFont="1" applyBorder="1" applyAlignment="1" applyProtection="1">
      <alignment horizontal="left" vertical="center" shrinkToFit="1"/>
      <protection/>
    </xf>
    <xf numFmtId="41" fontId="68" fillId="0" borderId="13" xfId="94" applyNumberFormat="1" applyFont="1" applyBorder="1" applyAlignment="1" applyProtection="1">
      <alignment horizontal="left" vertical="center" shrinkToFit="1"/>
      <protection/>
    </xf>
    <xf numFmtId="41" fontId="66" fillId="33" borderId="13" xfId="95" applyNumberFormat="1" applyFont="1" applyFill="1" applyBorder="1" applyAlignment="1" applyProtection="1">
      <alignment horizontal="right" vertical="center" shrinkToFit="1"/>
      <protection/>
    </xf>
    <xf numFmtId="173" fontId="57" fillId="26" borderId="13" xfId="95" applyNumberFormat="1" applyFont="1" applyFill="1" applyBorder="1" applyAlignment="1" applyProtection="1">
      <alignment horizontal="right" vertical="center" shrinkToFit="1"/>
      <protection/>
    </xf>
    <xf numFmtId="173" fontId="84" fillId="26" borderId="13" xfId="95" applyNumberFormat="1" applyFont="1" applyFill="1" applyBorder="1" applyAlignment="1" applyProtection="1">
      <alignment horizontal="right" vertical="center" shrinkToFit="1"/>
      <protection/>
    </xf>
    <xf numFmtId="43" fontId="66" fillId="26" borderId="13" xfId="94" applyNumberFormat="1" applyFont="1" applyFill="1" applyBorder="1" applyAlignment="1" applyProtection="1">
      <alignment vertical="center" shrinkToFit="1"/>
      <protection/>
    </xf>
    <xf numFmtId="41" fontId="57" fillId="0" borderId="13" xfId="94" applyNumberFormat="1" applyFont="1" applyFill="1" applyBorder="1" applyAlignment="1" applyProtection="1">
      <alignment horizontal="right" vertical="center" shrinkToFit="1"/>
      <protection/>
    </xf>
    <xf numFmtId="41" fontId="57" fillId="0" borderId="13" xfId="94" applyNumberFormat="1" applyFont="1" applyFill="1" applyBorder="1" applyAlignment="1" applyProtection="1">
      <alignment vertical="center" shrinkToFit="1"/>
      <protection/>
    </xf>
    <xf numFmtId="43" fontId="84" fillId="31" borderId="13" xfId="94" applyNumberFormat="1" applyFont="1" applyFill="1" applyBorder="1" applyAlignment="1" applyProtection="1">
      <alignment vertical="center" shrinkToFit="1"/>
      <protection/>
    </xf>
    <xf numFmtId="43" fontId="57" fillId="31" borderId="13" xfId="94" applyNumberFormat="1" applyFont="1" applyFill="1" applyBorder="1" applyAlignment="1" applyProtection="1">
      <alignment vertical="center" shrinkToFit="1"/>
      <protection/>
    </xf>
    <xf numFmtId="41" fontId="68" fillId="0" borderId="13" xfId="94" applyNumberFormat="1" applyFont="1" applyFill="1" applyBorder="1" applyAlignment="1" applyProtection="1">
      <alignment horizontal="right" vertical="center" shrinkToFit="1"/>
      <protection/>
    </xf>
    <xf numFmtId="41" fontId="68" fillId="0" borderId="13" xfId="94" applyNumberFormat="1" applyFont="1" applyFill="1" applyBorder="1" applyAlignment="1" applyProtection="1">
      <alignment vertical="center" shrinkToFit="1"/>
      <protection/>
    </xf>
    <xf numFmtId="43" fontId="83" fillId="31" borderId="13" xfId="94" applyNumberFormat="1" applyFont="1" applyFill="1" applyBorder="1" applyAlignment="1" applyProtection="1">
      <alignment vertical="center" shrinkToFit="1"/>
      <protection/>
    </xf>
    <xf numFmtId="41" fontId="57" fillId="26" borderId="13" xfId="94" applyNumberFormat="1" applyFont="1" applyFill="1" applyBorder="1" applyAlignment="1" applyProtection="1">
      <alignment vertical="center" shrinkToFit="1"/>
      <protection/>
    </xf>
    <xf numFmtId="43" fontId="82" fillId="26" borderId="13" xfId="94" applyNumberFormat="1" applyFont="1" applyFill="1" applyBorder="1" applyAlignment="1" applyProtection="1">
      <alignment vertical="center" shrinkToFit="1"/>
      <protection/>
    </xf>
    <xf numFmtId="41" fontId="66" fillId="14" borderId="13" xfId="94" applyNumberFormat="1" applyFont="1" applyFill="1" applyBorder="1" applyAlignment="1" applyProtection="1">
      <alignment horizontal="right" vertical="center" shrinkToFit="1"/>
      <protection/>
    </xf>
    <xf numFmtId="43" fontId="66" fillId="14" borderId="13" xfId="94" applyNumberFormat="1" applyFont="1" applyFill="1" applyBorder="1" applyAlignment="1" applyProtection="1">
      <alignment vertical="center" shrinkToFit="1"/>
      <protection/>
    </xf>
    <xf numFmtId="41" fontId="66" fillId="28" borderId="13" xfId="94" applyNumberFormat="1" applyFont="1" applyFill="1" applyBorder="1" applyAlignment="1" applyProtection="1">
      <alignment horizontal="right" vertical="center" shrinkToFit="1"/>
      <protection/>
    </xf>
    <xf numFmtId="43" fontId="66" fillId="28" borderId="13" xfId="94" applyNumberFormat="1" applyFont="1" applyFill="1" applyBorder="1" applyAlignment="1" applyProtection="1">
      <alignment vertical="center" shrinkToFit="1"/>
      <protection/>
    </xf>
    <xf numFmtId="43" fontId="66" fillId="10" borderId="13" xfId="94" applyNumberFormat="1" applyFont="1" applyFill="1" applyBorder="1" applyAlignment="1" applyProtection="1">
      <alignment vertical="center" shrinkToFit="1"/>
      <protection/>
    </xf>
    <xf numFmtId="43" fontId="84" fillId="25" borderId="13" xfId="94" applyNumberFormat="1" applyFont="1" applyFill="1" applyBorder="1" applyAlignment="1" applyProtection="1">
      <alignment vertical="center" shrinkToFit="1"/>
      <protection/>
    </xf>
    <xf numFmtId="43" fontId="83" fillId="25" borderId="13" xfId="94" applyNumberFormat="1" applyFont="1" applyFill="1" applyBorder="1" applyAlignment="1" applyProtection="1">
      <alignment vertical="center" shrinkToFit="1"/>
      <protection/>
    </xf>
    <xf numFmtId="43" fontId="82" fillId="10" borderId="13" xfId="94" applyNumberFormat="1" applyFont="1" applyFill="1" applyBorder="1" applyAlignment="1" applyProtection="1">
      <alignment vertical="center" shrinkToFit="1"/>
      <protection/>
    </xf>
    <xf numFmtId="41" fontId="66" fillId="23" borderId="13" xfId="94" applyNumberFormat="1" applyFont="1" applyFill="1" applyBorder="1" applyAlignment="1" applyProtection="1">
      <alignment horizontal="right" vertical="center" shrinkToFit="1"/>
      <protection/>
    </xf>
    <xf numFmtId="43" fontId="66" fillId="23" borderId="13" xfId="94" applyNumberFormat="1" applyFont="1" applyFill="1" applyBorder="1" applyAlignment="1" applyProtection="1">
      <alignment vertical="center" shrinkToFit="1"/>
      <protection/>
    </xf>
    <xf numFmtId="41" fontId="50" fillId="0" borderId="16" xfId="94" applyNumberFormat="1" applyFont="1" applyFill="1" applyBorder="1" applyAlignment="1" applyProtection="1">
      <alignment horizontal="right" vertical="center" wrapText="1" indent="1"/>
      <protection/>
    </xf>
    <xf numFmtId="41" fontId="89" fillId="0" borderId="16" xfId="94" applyNumberFormat="1" applyFont="1" applyFill="1" applyBorder="1" applyAlignment="1" applyProtection="1">
      <alignment vertical="center" wrapText="1"/>
      <protection/>
    </xf>
    <xf numFmtId="41" fontId="90" fillId="0" borderId="0" xfId="94" applyNumberFormat="1" applyFont="1" applyFill="1" applyBorder="1" applyAlignment="1" applyProtection="1">
      <alignment horizontal="right" vertical="center" wrapText="1" indent="1"/>
      <protection/>
    </xf>
    <xf numFmtId="41" fontId="57" fillId="0" borderId="0" xfId="94" applyNumberFormat="1" applyFont="1" applyFill="1" applyBorder="1" applyAlignment="1" applyProtection="1">
      <alignment vertical="center" wrapText="1"/>
      <protection/>
    </xf>
    <xf numFmtId="41" fontId="50" fillId="0" borderId="18" xfId="94" applyNumberFormat="1" applyFont="1" applyFill="1" applyBorder="1" applyAlignment="1" applyProtection="1">
      <alignment horizontal="right" vertical="center" wrapText="1" indent="1"/>
      <protection/>
    </xf>
    <xf numFmtId="41" fontId="87" fillId="0" borderId="18" xfId="94" applyNumberFormat="1" applyFont="1" applyFill="1" applyBorder="1" applyAlignment="1" applyProtection="1">
      <alignment horizontal="center" vertical="center" wrapText="1"/>
      <protection/>
    </xf>
    <xf numFmtId="173" fontId="82" fillId="23" borderId="13" xfId="95" applyNumberFormat="1" applyFont="1" applyFill="1" applyBorder="1" applyAlignment="1" applyProtection="1">
      <alignment vertical="center" shrinkToFit="1"/>
      <protection/>
    </xf>
    <xf numFmtId="173" fontId="82" fillId="28" borderId="13" xfId="95" applyNumberFormat="1" applyFont="1" applyFill="1" applyBorder="1" applyAlignment="1" applyProtection="1">
      <alignment vertical="center" shrinkToFit="1"/>
      <protection/>
    </xf>
    <xf numFmtId="173" fontId="82" fillId="23" borderId="13" xfId="95" applyNumberFormat="1" applyFont="1" applyFill="1" applyBorder="1" applyAlignment="1" applyProtection="1">
      <alignment horizontal="right" vertical="center" shrinkToFit="1"/>
      <protection/>
    </xf>
    <xf numFmtId="173" fontId="82" fillId="28" borderId="13" xfId="95" applyNumberFormat="1" applyFont="1" applyFill="1" applyBorder="1" applyAlignment="1" applyProtection="1">
      <alignment horizontal="right" vertical="center" shrinkToFit="1"/>
      <protection/>
    </xf>
    <xf numFmtId="41" fontId="84" fillId="10" borderId="13" xfId="94" applyNumberFormat="1" applyFont="1" applyFill="1" applyBorder="1" applyAlignment="1" applyProtection="1">
      <alignment vertical="center" shrinkToFit="1"/>
      <protection/>
    </xf>
    <xf numFmtId="43" fontId="82" fillId="23" borderId="13" xfId="94" applyNumberFormat="1" applyFont="1" applyFill="1" applyBorder="1" applyAlignment="1" applyProtection="1">
      <alignment vertical="center" shrinkToFit="1"/>
      <protection/>
    </xf>
    <xf numFmtId="43" fontId="82" fillId="28" borderId="13" xfId="94" applyNumberFormat="1" applyFont="1" applyFill="1" applyBorder="1" applyAlignment="1" applyProtection="1">
      <alignment vertical="center" shrinkToFit="1"/>
      <protection/>
    </xf>
    <xf numFmtId="0" fontId="44" fillId="0" borderId="0" xfId="95" applyFont="1" applyFill="1" applyAlignment="1">
      <alignment horizontal="centerContinuous" wrapText="1"/>
      <protection/>
    </xf>
    <xf numFmtId="0" fontId="49" fillId="0" borderId="0" xfId="94" applyFont="1" applyFill="1" applyBorder="1" applyAlignment="1" applyProtection="1">
      <alignment horizontal="centerContinuous" vertical="center" wrapText="1"/>
      <protection/>
    </xf>
    <xf numFmtId="0" fontId="49" fillId="0" borderId="0" xfId="94" applyFont="1" applyFill="1" applyBorder="1" applyAlignment="1" applyProtection="1" quotePrefix="1">
      <alignment horizontal="centerContinuous" vertical="center" wrapText="1"/>
      <protection/>
    </xf>
    <xf numFmtId="164" fontId="71" fillId="0" borderId="0" xfId="94" applyNumberFormat="1" applyFont="1" applyFill="1" applyAlignment="1" applyProtection="1">
      <alignment horizontal="centerContinuous" vertical="center" wrapText="1"/>
      <protection/>
    </xf>
    <xf numFmtId="0" fontId="72" fillId="0" borderId="0" xfId="94" applyFont="1" applyAlignment="1" applyProtection="1">
      <alignment horizontal="centerContinuous" vertical="top" wrapText="1"/>
      <protection/>
    </xf>
    <xf numFmtId="164" fontId="30" fillId="0" borderId="0" xfId="94" applyNumberFormat="1" applyFont="1" applyFill="1" applyAlignment="1" applyProtection="1">
      <alignment horizontal="centerContinuous" vertical="center" wrapText="1"/>
      <protection/>
    </xf>
    <xf numFmtId="0" fontId="73" fillId="0" borderId="0" xfId="94" applyFont="1" applyAlignment="1" applyProtection="1">
      <alignment horizontal="centerContinuous" vertical="top" wrapText="1"/>
      <protection/>
    </xf>
    <xf numFmtId="0" fontId="20" fillId="0" borderId="0" xfId="0" applyFont="1" applyAlignment="1" applyProtection="1">
      <alignment/>
      <protection/>
    </xf>
    <xf numFmtId="0" fontId="20" fillId="0" borderId="0" xfId="0" applyFont="1" applyAlignment="1" applyProtection="1">
      <alignment shrinkToFit="1"/>
      <protection/>
    </xf>
    <xf numFmtId="0" fontId="0" fillId="0" borderId="0" xfId="0" applyAlignment="1" applyProtection="1">
      <alignment/>
      <protection/>
    </xf>
    <xf numFmtId="0" fontId="42" fillId="0" borderId="0" xfId="0" applyFont="1" applyAlignment="1" applyProtection="1">
      <alignment horizontal="right"/>
      <protection/>
    </xf>
    <xf numFmtId="0" fontId="27" fillId="0" borderId="0" xfId="0" applyFont="1" applyAlignment="1" applyProtection="1">
      <alignment horizontal="centerContinuous"/>
      <protection/>
    </xf>
    <xf numFmtId="0" fontId="27" fillId="0" borderId="0" xfId="0" applyFont="1" applyAlignment="1" applyProtection="1">
      <alignment horizontal="centerContinuous" shrinkToFit="1"/>
      <protection/>
    </xf>
    <xf numFmtId="164" fontId="20" fillId="0" borderId="0" xfId="0" applyNumberFormat="1" applyFont="1" applyAlignment="1" applyProtection="1">
      <alignment/>
      <protection/>
    </xf>
    <xf numFmtId="164" fontId="58" fillId="0" borderId="0" xfId="0" applyNumberFormat="1" applyFont="1" applyAlignment="1" applyProtection="1">
      <alignment horizontal="right"/>
      <protection/>
    </xf>
    <xf numFmtId="0" fontId="52" fillId="0" borderId="13" xfId="96" applyFont="1" applyBorder="1" applyAlignment="1" applyProtection="1">
      <alignment horizontal="center" vertical="center" wrapText="1"/>
      <protection/>
    </xf>
    <xf numFmtId="0" fontId="41" fillId="0" borderId="13" xfId="96" applyFont="1" applyBorder="1" applyAlignment="1" applyProtection="1">
      <alignment horizontal="center" vertical="center" shrinkToFit="1"/>
      <protection/>
    </xf>
    <xf numFmtId="0" fontId="0" fillId="0" borderId="0" xfId="0" applyBorder="1" applyAlignment="1">
      <alignment/>
    </xf>
    <xf numFmtId="0" fontId="0" fillId="0" borderId="0" xfId="0" applyNumberFormat="1" applyBorder="1" applyAlignment="1">
      <alignment/>
    </xf>
    <xf numFmtId="0" fontId="26" fillId="0" borderId="0" xfId="0" applyFont="1" applyBorder="1" applyAlignment="1">
      <alignment/>
    </xf>
    <xf numFmtId="3" fontId="0" fillId="0" borderId="0" xfId="0" applyNumberFormat="1" applyBorder="1" applyAlignment="1">
      <alignment/>
    </xf>
    <xf numFmtId="0" fontId="20" fillId="26" borderId="13" xfId="96" applyFont="1" applyFill="1" applyBorder="1" applyAlignment="1" applyProtection="1">
      <alignment horizontal="center" vertical="center"/>
      <protection/>
    </xf>
    <xf numFmtId="0" fontId="41" fillId="26" borderId="13" xfId="96" applyFont="1" applyFill="1" applyBorder="1" applyAlignment="1" applyProtection="1">
      <alignment vertical="center" shrinkToFit="1"/>
      <protection/>
    </xf>
    <xf numFmtId="164" fontId="71" fillId="26" borderId="21" xfId="96" applyNumberFormat="1" applyFont="1" applyFill="1" applyBorder="1" applyAlignment="1" applyProtection="1">
      <alignment vertical="center"/>
      <protection/>
    </xf>
    <xf numFmtId="164" fontId="71" fillId="26" borderId="14" xfId="96" applyNumberFormat="1" applyFont="1" applyFill="1" applyBorder="1" applyAlignment="1" applyProtection="1">
      <alignment vertical="center"/>
      <protection/>
    </xf>
    <xf numFmtId="0" fontId="0" fillId="0" borderId="0" xfId="0" applyFill="1" applyBorder="1" applyAlignment="1">
      <alignment/>
    </xf>
    <xf numFmtId="0" fontId="20" fillId="0" borderId="13" xfId="96" applyFont="1" applyBorder="1" applyAlignment="1" applyProtection="1">
      <alignment horizontal="center" vertical="center"/>
      <protection/>
    </xf>
    <xf numFmtId="0" fontId="71" fillId="0" borderId="13" xfId="96" applyFont="1" applyBorder="1" applyAlignment="1" applyProtection="1">
      <alignment vertical="center" shrinkToFit="1"/>
      <protection/>
    </xf>
    <xf numFmtId="164" fontId="0" fillId="0" borderId="0" xfId="0" applyNumberFormat="1" applyAlignment="1">
      <alignment/>
    </xf>
    <xf numFmtId="1" fontId="0" fillId="0" borderId="0" xfId="0" applyNumberFormat="1" applyBorder="1" applyAlignment="1">
      <alignment/>
    </xf>
    <xf numFmtId="0" fontId="20" fillId="0" borderId="22" xfId="96" applyFont="1" applyBorder="1" applyAlignment="1" applyProtection="1">
      <alignment horizontal="center" vertical="center"/>
      <protection/>
    </xf>
    <xf numFmtId="0" fontId="71" fillId="0" borderId="22" xfId="96" applyFont="1" applyBorder="1" applyAlignment="1" applyProtection="1">
      <alignment vertical="center" shrinkToFit="1"/>
      <protection/>
    </xf>
    <xf numFmtId="0" fontId="41" fillId="26" borderId="23" xfId="96" applyFont="1" applyFill="1" applyBorder="1" applyAlignment="1" applyProtection="1">
      <alignment horizontal="center" vertical="center"/>
      <protection/>
    </xf>
    <xf numFmtId="0" fontId="49" fillId="26" borderId="23" xfId="96" applyFont="1" applyFill="1" applyBorder="1" applyAlignment="1" applyProtection="1">
      <alignment vertical="center" shrinkToFit="1"/>
      <protection/>
    </xf>
    <xf numFmtId="0" fontId="41" fillId="25" borderId="24" xfId="96" applyFont="1" applyFill="1" applyBorder="1" applyAlignment="1" applyProtection="1">
      <alignment horizontal="center" vertical="center"/>
      <protection/>
    </xf>
    <xf numFmtId="0" fontId="49" fillId="25" borderId="21" xfId="96" applyFont="1" applyFill="1" applyBorder="1" applyAlignment="1" applyProtection="1">
      <alignment vertical="center" shrinkToFit="1"/>
      <protection/>
    </xf>
    <xf numFmtId="0" fontId="71" fillId="0" borderId="13" xfId="96" applyFont="1" applyFill="1" applyBorder="1" applyAlignment="1" applyProtection="1">
      <alignment vertical="center" shrinkToFit="1"/>
      <protection/>
    </xf>
    <xf numFmtId="0" fontId="91" fillId="0" borderId="13" xfId="96" applyFont="1" applyFill="1" applyBorder="1" applyAlignment="1" applyProtection="1">
      <alignment vertical="center" wrapText="1"/>
      <protection/>
    </xf>
    <xf numFmtId="0" fontId="20" fillId="0" borderId="0" xfId="96" applyFont="1" applyProtection="1">
      <alignment/>
      <protection/>
    </xf>
    <xf numFmtId="0" fontId="20" fillId="0" borderId="0" xfId="96" applyFont="1" applyAlignment="1" applyProtection="1">
      <alignment shrinkToFit="1"/>
      <protection/>
    </xf>
    <xf numFmtId="0" fontId="30" fillId="0" borderId="0" xfId="96" applyAlignment="1" applyProtection="1">
      <alignment shrinkToFit="1"/>
      <protection/>
    </xf>
    <xf numFmtId="0" fontId="30" fillId="0" borderId="0" xfId="96" applyProtection="1">
      <alignment/>
      <protection/>
    </xf>
    <xf numFmtId="0" fontId="0" fillId="0" borderId="0" xfId="0" applyAlignment="1" applyProtection="1">
      <alignment shrinkToFit="1"/>
      <protection/>
    </xf>
    <xf numFmtId="0" fontId="30" fillId="0" borderId="0" xfId="95" applyFill="1">
      <alignment/>
      <protection/>
    </xf>
    <xf numFmtId="0" fontId="81" fillId="0" borderId="0" xfId="94" applyFont="1" applyAlignment="1" applyProtection="1">
      <alignment horizontal="right" vertical="top"/>
      <protection/>
    </xf>
    <xf numFmtId="0" fontId="29" fillId="0" borderId="0" xfId="95" applyFont="1" applyFill="1" applyAlignment="1" applyProtection="1">
      <alignment horizontal="centerContinuous" shrinkToFit="1"/>
      <protection/>
    </xf>
    <xf numFmtId="0" fontId="29" fillId="0" borderId="0" xfId="95" applyFont="1" applyFill="1" applyAlignment="1" applyProtection="1">
      <alignment horizontal="centerContinuous" vertical="center"/>
      <protection/>
    </xf>
    <xf numFmtId="0" fontId="31" fillId="0" borderId="0" xfId="95" applyFont="1" applyFill="1" applyAlignment="1" applyProtection="1">
      <alignment horizontal="centerContinuous"/>
      <protection/>
    </xf>
    <xf numFmtId="0" fontId="31" fillId="0" borderId="0" xfId="95" applyFont="1" applyFill="1" applyAlignment="1" applyProtection="1">
      <alignment horizontal="center"/>
      <protection/>
    </xf>
    <xf numFmtId="0" fontId="0" fillId="0" borderId="0" xfId="0" applyFont="1" applyAlignment="1">
      <alignment/>
    </xf>
    <xf numFmtId="0" fontId="29" fillId="0" borderId="0" xfId="95" applyFont="1" applyFill="1" applyAlignment="1" applyProtection="1">
      <alignment horizontal="right" vertical="center" indent="1"/>
      <protection/>
    </xf>
    <xf numFmtId="0" fontId="29" fillId="0" borderId="0" xfId="95" applyFont="1" applyFill="1" applyProtection="1">
      <alignment/>
      <protection/>
    </xf>
    <xf numFmtId="0" fontId="34" fillId="0" borderId="0" xfId="95" applyFont="1" applyFill="1" applyAlignment="1" applyProtection="1">
      <alignment horizontal="centerContinuous" shrinkToFit="1"/>
      <protection/>
    </xf>
    <xf numFmtId="0" fontId="67" fillId="0" borderId="13" xfId="0" applyFont="1" applyBorder="1" applyAlignment="1" applyProtection="1">
      <alignment horizontal="left" wrapText="1"/>
      <protection/>
    </xf>
    <xf numFmtId="3" fontId="71" fillId="0" borderId="13" xfId="96" applyNumberFormat="1" applyFont="1" applyBorder="1" applyAlignment="1" applyProtection="1">
      <alignment horizontal="right" vertical="center" indent="1" shrinkToFit="1"/>
      <protection/>
    </xf>
    <xf numFmtId="3" fontId="71" fillId="0" borderId="24" xfId="96" applyNumberFormat="1" applyFont="1" applyBorder="1" applyAlignment="1" applyProtection="1">
      <alignment horizontal="right" vertical="center" indent="1" shrinkToFit="1"/>
      <protection/>
    </xf>
    <xf numFmtId="164" fontId="71" fillId="26" borderId="25" xfId="96" applyNumberFormat="1" applyFont="1" applyFill="1" applyBorder="1" applyAlignment="1" applyProtection="1">
      <alignment horizontal="right" vertical="center" indent="1" shrinkToFit="1"/>
      <protection/>
    </xf>
    <xf numFmtId="3" fontId="71" fillId="0" borderId="13" xfId="96" applyNumberFormat="1" applyFont="1" applyFill="1" applyBorder="1" applyAlignment="1" applyProtection="1">
      <alignment horizontal="right" vertical="center" indent="1" shrinkToFit="1"/>
      <protection/>
    </xf>
    <xf numFmtId="3" fontId="71" fillId="0" borderId="22" xfId="96" applyNumberFormat="1" applyFont="1" applyBorder="1" applyAlignment="1" applyProtection="1">
      <alignment horizontal="right" vertical="center" indent="1" shrinkToFit="1"/>
      <protection/>
    </xf>
    <xf numFmtId="3" fontId="71" fillId="0" borderId="15" xfId="96" applyNumberFormat="1" applyFont="1" applyBorder="1" applyAlignment="1" applyProtection="1">
      <alignment horizontal="right" vertical="center" indent="1" shrinkToFit="1"/>
      <protection/>
    </xf>
    <xf numFmtId="164" fontId="71" fillId="26" borderId="26" xfId="96" applyNumberFormat="1" applyFont="1" applyFill="1" applyBorder="1" applyAlignment="1" applyProtection="1">
      <alignment horizontal="right" vertical="center" indent="1" shrinkToFit="1"/>
      <protection/>
    </xf>
    <xf numFmtId="164" fontId="49" fillId="26" borderId="23" xfId="96" applyNumberFormat="1" applyFont="1" applyFill="1" applyBorder="1" applyAlignment="1" applyProtection="1">
      <alignment horizontal="right" vertical="center" indent="1" shrinkToFit="1"/>
      <protection/>
    </xf>
    <xf numFmtId="164" fontId="49" fillId="26" borderId="27" xfId="96" applyNumberFormat="1" applyFont="1" applyFill="1" applyBorder="1" applyAlignment="1" applyProtection="1">
      <alignment horizontal="right" vertical="center" indent="1" shrinkToFit="1"/>
      <protection/>
    </xf>
    <xf numFmtId="164" fontId="49" fillId="25" borderId="21" xfId="96" applyNumberFormat="1" applyFont="1" applyFill="1" applyBorder="1" applyAlignment="1" applyProtection="1">
      <alignment vertical="center" shrinkToFit="1"/>
      <protection/>
    </xf>
    <xf numFmtId="164" fontId="49" fillId="25" borderId="14" xfId="96" applyNumberFormat="1" applyFont="1" applyFill="1" applyBorder="1" applyAlignment="1" applyProtection="1">
      <alignment vertical="center" shrinkToFit="1"/>
      <protection/>
    </xf>
    <xf numFmtId="164" fontId="71" fillId="26" borderId="21" xfId="96" applyNumberFormat="1" applyFont="1" applyFill="1" applyBorder="1" applyAlignment="1" applyProtection="1">
      <alignment vertical="center" shrinkToFit="1"/>
      <protection/>
    </xf>
    <xf numFmtId="164" fontId="71" fillId="26" borderId="14" xfId="96" applyNumberFormat="1" applyFont="1" applyFill="1" applyBorder="1" applyAlignment="1" applyProtection="1">
      <alignment vertical="center" shrinkToFit="1"/>
      <protection/>
    </xf>
    <xf numFmtId="3" fontId="71" fillId="26" borderId="25" xfId="96" applyNumberFormat="1" applyFont="1" applyFill="1" applyBorder="1" applyAlignment="1" applyProtection="1">
      <alignment horizontal="right" vertical="center" indent="1" shrinkToFit="1"/>
      <protection/>
    </xf>
    <xf numFmtId="3" fontId="71" fillId="26" borderId="26" xfId="96" applyNumberFormat="1" applyFont="1" applyFill="1" applyBorder="1" applyAlignment="1" applyProtection="1">
      <alignment horizontal="right" vertical="center" indent="1" shrinkToFit="1"/>
      <protection/>
    </xf>
    <xf numFmtId="3" fontId="49" fillId="26" borderId="23" xfId="96" applyNumberFormat="1" applyFont="1" applyFill="1" applyBorder="1" applyAlignment="1" applyProtection="1">
      <alignment horizontal="right" vertical="center" indent="1" shrinkToFit="1"/>
      <protection/>
    </xf>
    <xf numFmtId="3" fontId="49" fillId="26" borderId="28" xfId="96" applyNumberFormat="1" applyFont="1" applyFill="1" applyBorder="1" applyAlignment="1" applyProtection="1">
      <alignment horizontal="right" vertical="center" indent="1" shrinkToFit="1"/>
      <protection/>
    </xf>
    <xf numFmtId="3" fontId="49" fillId="26" borderId="27" xfId="96" applyNumberFormat="1" applyFont="1" applyFill="1" applyBorder="1" applyAlignment="1" applyProtection="1">
      <alignment horizontal="right" vertical="center" indent="1" shrinkToFit="1"/>
      <protection/>
    </xf>
    <xf numFmtId="164" fontId="0" fillId="0" borderId="0" xfId="0" applyNumberFormat="1" applyAlignment="1" applyProtection="1">
      <alignment horizontal="center" vertical="center"/>
      <protection/>
    </xf>
    <xf numFmtId="164" fontId="0" fillId="0" borderId="0" xfId="0" applyNumberFormat="1" applyAlignment="1" applyProtection="1">
      <alignment vertical="center"/>
      <protection/>
    </xf>
    <xf numFmtId="164" fontId="42" fillId="0" borderId="0" xfId="0" applyNumberFormat="1" applyFont="1" applyAlignment="1" applyProtection="1">
      <alignment horizontal="right" vertical="center"/>
      <protection/>
    </xf>
    <xf numFmtId="164" fontId="0" fillId="0" borderId="0" xfId="0" applyNumberFormat="1" applyAlignment="1" applyProtection="1">
      <alignment horizontal="center" vertical="center" wrapText="1"/>
      <protection/>
    </xf>
    <xf numFmtId="164" fontId="0" fillId="0" borderId="0" xfId="0" applyNumberFormat="1" applyAlignment="1" applyProtection="1">
      <alignment vertical="center" wrapText="1"/>
      <protection/>
    </xf>
    <xf numFmtId="164" fontId="27" fillId="0" borderId="0" xfId="0" applyNumberFormat="1" applyFont="1" applyAlignment="1" applyProtection="1">
      <alignment horizontal="centerContinuous" vertical="center"/>
      <protection/>
    </xf>
    <xf numFmtId="164" fontId="58" fillId="0" borderId="0" xfId="0" applyNumberFormat="1" applyFont="1" applyAlignment="1" applyProtection="1">
      <alignment horizontal="right" vertical="center"/>
      <protection/>
    </xf>
    <xf numFmtId="164" fontId="41" fillId="26" borderId="13" xfId="0" applyNumberFormat="1" applyFont="1" applyFill="1" applyBorder="1" applyAlignment="1" applyProtection="1">
      <alignment horizontal="center" vertical="center" wrapText="1"/>
      <protection/>
    </xf>
    <xf numFmtId="164" fontId="27" fillId="26" borderId="13" xfId="0" applyNumberFormat="1" applyFont="1" applyFill="1" applyBorder="1" applyAlignment="1" applyProtection="1">
      <alignment horizontal="centerContinuous" vertical="center"/>
      <protection/>
    </xf>
    <xf numFmtId="164" fontId="28" fillId="26" borderId="13" xfId="0" applyNumberFormat="1" applyFont="1" applyFill="1" applyBorder="1" applyAlignment="1" applyProtection="1">
      <alignment horizontal="centerContinuous" vertical="center"/>
      <protection/>
    </xf>
    <xf numFmtId="49" fontId="28" fillId="26" borderId="13" xfId="0" applyNumberFormat="1" applyFont="1" applyFill="1" applyBorder="1" applyAlignment="1" applyProtection="1">
      <alignment horizontal="center" vertical="center"/>
      <protection/>
    </xf>
    <xf numFmtId="164" fontId="41" fillId="26" borderId="13" xfId="0" applyNumberFormat="1" applyFont="1" applyFill="1" applyBorder="1" applyAlignment="1" applyProtection="1">
      <alignment horizontal="center" vertical="center"/>
      <protection/>
    </xf>
    <xf numFmtId="164" fontId="28" fillId="0" borderId="13" xfId="0" applyNumberFormat="1" applyFont="1" applyBorder="1" applyAlignment="1" applyProtection="1">
      <alignment horizontal="center" vertical="center" wrapText="1"/>
      <protection/>
    </xf>
    <xf numFmtId="164" fontId="27" fillId="26" borderId="13" xfId="0" applyNumberFormat="1" applyFont="1" applyFill="1" applyBorder="1" applyAlignment="1" applyProtection="1">
      <alignment vertical="center" wrapText="1"/>
      <protection/>
    </xf>
    <xf numFmtId="164" fontId="92" fillId="26" borderId="29" xfId="0" applyNumberFormat="1" applyFont="1" applyFill="1" applyBorder="1" applyAlignment="1" applyProtection="1">
      <alignment horizontal="center" vertical="center" wrapText="1"/>
      <protection/>
    </xf>
    <xf numFmtId="41" fontId="93" fillId="26" borderId="13" xfId="0" applyNumberFormat="1" applyFont="1" applyFill="1" applyBorder="1" applyAlignment="1" applyProtection="1">
      <alignment vertical="center" wrapText="1"/>
      <protection/>
    </xf>
    <xf numFmtId="164" fontId="41" fillId="0" borderId="13" xfId="0" applyNumberFormat="1" applyFont="1" applyBorder="1" applyAlignment="1" applyProtection="1">
      <alignment horizontal="center" vertical="center" wrapText="1"/>
      <protection/>
    </xf>
    <xf numFmtId="164" fontId="32" fillId="0" borderId="13" xfId="0" applyNumberFormat="1" applyFont="1" applyBorder="1" applyAlignment="1" applyProtection="1">
      <alignment vertical="center" wrapText="1"/>
      <protection/>
    </xf>
    <xf numFmtId="165" fontId="0" fillId="0" borderId="13" xfId="0" applyNumberFormat="1" applyFont="1" applyBorder="1" applyAlignment="1" applyProtection="1">
      <alignment horizontal="center" vertical="center" wrapText="1"/>
      <protection/>
    </xf>
    <xf numFmtId="41" fontId="0" fillId="0" borderId="13" xfId="0" applyNumberFormat="1" applyFont="1" applyBorder="1" applyAlignment="1" applyProtection="1">
      <alignment vertical="center" wrapText="1"/>
      <protection/>
    </xf>
    <xf numFmtId="164" fontId="0" fillId="26" borderId="29" xfId="0" applyNumberFormat="1" applyFont="1" applyFill="1" applyBorder="1" applyAlignment="1" applyProtection="1">
      <alignment horizontal="center" vertical="center" wrapText="1"/>
      <protection/>
    </xf>
    <xf numFmtId="41" fontId="44" fillId="26" borderId="13" xfId="0" applyNumberFormat="1" applyFont="1" applyFill="1" applyBorder="1" applyAlignment="1" applyProtection="1">
      <alignment vertical="center" wrapText="1"/>
      <protection/>
    </xf>
    <xf numFmtId="164" fontId="32" fillId="0" borderId="13" xfId="0" applyNumberFormat="1" applyFont="1" applyBorder="1" applyAlignment="1" applyProtection="1">
      <alignment vertical="center" shrinkToFit="1"/>
      <protection/>
    </xf>
    <xf numFmtId="41" fontId="0" fillId="25" borderId="13" xfId="0" applyNumberFormat="1" applyFont="1" applyFill="1" applyBorder="1" applyAlignment="1" applyProtection="1">
      <alignment vertical="center" wrapText="1"/>
      <protection/>
    </xf>
    <xf numFmtId="41" fontId="44" fillId="25" borderId="13" xfId="0" applyNumberFormat="1" applyFont="1" applyFill="1" applyBorder="1" applyAlignment="1" applyProtection="1">
      <alignment vertical="center" wrapText="1"/>
      <protection/>
    </xf>
    <xf numFmtId="41" fontId="0" fillId="0" borderId="13" xfId="0" applyNumberFormat="1" applyFont="1" applyFill="1" applyBorder="1" applyAlignment="1" applyProtection="1">
      <alignment vertical="center" wrapText="1"/>
      <protection/>
    </xf>
    <xf numFmtId="164" fontId="32" fillId="0" borderId="13" xfId="0" applyNumberFormat="1" applyFont="1" applyBorder="1" applyAlignment="1" applyProtection="1">
      <alignment vertical="center"/>
      <protection/>
    </xf>
    <xf numFmtId="41" fontId="41" fillId="26" borderId="13" xfId="0" applyNumberFormat="1" applyFont="1" applyFill="1" applyBorder="1" applyAlignment="1" applyProtection="1">
      <alignment vertical="center" wrapText="1"/>
      <protection/>
    </xf>
    <xf numFmtId="41" fontId="0" fillId="0" borderId="13" xfId="0" applyNumberFormat="1" applyFont="1" applyBorder="1" applyAlignment="1" applyProtection="1">
      <alignment vertical="center" wrapText="1"/>
      <protection/>
    </xf>
    <xf numFmtId="164" fontId="32" fillId="0" borderId="13" xfId="0" applyNumberFormat="1" applyFont="1" applyBorder="1" applyAlignment="1" applyProtection="1">
      <alignment vertical="center" wrapText="1"/>
      <protection/>
    </xf>
    <xf numFmtId="164" fontId="27" fillId="26" borderId="13" xfId="0" applyNumberFormat="1" applyFont="1" applyFill="1" applyBorder="1" applyAlignment="1" applyProtection="1">
      <alignment vertical="center" wrapText="1"/>
      <protection/>
    </xf>
    <xf numFmtId="164" fontId="41" fillId="26" borderId="29" xfId="0" applyNumberFormat="1" applyFont="1" applyFill="1" applyBorder="1" applyAlignment="1" applyProtection="1">
      <alignment horizontal="center" vertical="center" wrapText="1"/>
      <protection/>
    </xf>
    <xf numFmtId="0" fontId="94" fillId="0" borderId="0" xfId="0" applyFont="1" applyAlignment="1">
      <alignment horizontal="right"/>
    </xf>
    <xf numFmtId="0" fontId="95" fillId="0" borderId="0" xfId="0" applyFont="1" applyAlignment="1">
      <alignment horizontal="right" indent="3"/>
    </xf>
    <xf numFmtId="0" fontId="96" fillId="0" borderId="0" xfId="0" applyFont="1" applyAlignment="1">
      <alignment horizontal="center"/>
    </xf>
    <xf numFmtId="0" fontId="97" fillId="0" borderId="0" xfId="0" applyFont="1" applyFill="1" applyAlignment="1">
      <alignment horizontal="center"/>
    </xf>
    <xf numFmtId="0" fontId="65" fillId="0" borderId="0" xfId="0" applyFont="1" applyAlignment="1">
      <alignment horizontal="center"/>
    </xf>
    <xf numFmtId="0" fontId="65" fillId="0" borderId="0" xfId="0" applyFont="1" applyAlignment="1">
      <alignment horizontal="justify"/>
    </xf>
    <xf numFmtId="0" fontId="65" fillId="0" borderId="0" xfId="0" applyFont="1" applyAlignment="1">
      <alignment shrinkToFit="1"/>
    </xf>
    <xf numFmtId="0" fontId="65" fillId="0" borderId="0" xfId="0" applyFont="1" applyAlignment="1">
      <alignment horizontal="justify" vertical="top"/>
    </xf>
    <xf numFmtId="0" fontId="65" fillId="0" borderId="0" xfId="0" applyFont="1" applyAlignment="1">
      <alignment/>
    </xf>
    <xf numFmtId="0" fontId="27"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49" fontId="42" fillId="0" borderId="0" xfId="0" applyNumberFormat="1" applyFont="1" applyAlignment="1" applyProtection="1">
      <alignment horizontal="right" vertical="center" wrapText="1"/>
      <protection/>
    </xf>
    <xf numFmtId="49" fontId="58" fillId="0" borderId="0" xfId="0" applyNumberFormat="1" applyFont="1" applyAlignment="1" applyProtection="1">
      <alignment horizontal="right" vertical="center" wrapText="1"/>
      <protection/>
    </xf>
    <xf numFmtId="49" fontId="98" fillId="0" borderId="0" xfId="0" applyNumberFormat="1" applyFont="1" applyAlignment="1" applyProtection="1">
      <alignment horizontal="right" vertical="center" wrapText="1"/>
      <protection/>
    </xf>
    <xf numFmtId="0" fontId="27" fillId="0" borderId="0" xfId="0" applyFont="1" applyAlignment="1" applyProtection="1">
      <alignment horizontal="centerContinuous" vertical="center" wrapText="1"/>
      <protection/>
    </xf>
    <xf numFmtId="0" fontId="0" fillId="0" borderId="0" xfId="0" applyAlignment="1">
      <alignment wrapText="1"/>
    </xf>
    <xf numFmtId="164" fontId="75" fillId="0" borderId="0" xfId="0" applyNumberFormat="1" applyFont="1" applyAlignment="1" applyProtection="1">
      <alignment horizontal="center" vertical="center" wrapText="1"/>
      <protection/>
    </xf>
    <xf numFmtId="164" fontId="75" fillId="0" borderId="0" xfId="0" applyNumberFormat="1" applyFont="1" applyAlignment="1" applyProtection="1">
      <alignment vertical="center" wrapText="1"/>
      <protection/>
    </xf>
    <xf numFmtId="164" fontId="75" fillId="0" borderId="0" xfId="0" applyNumberFormat="1" applyFont="1" applyAlignment="1" applyProtection="1">
      <alignment horizontal="right" vertical="center"/>
      <protection/>
    </xf>
    <xf numFmtId="0" fontId="41" fillId="26" borderId="13" xfId="0" applyFont="1" applyFill="1" applyBorder="1" applyAlignment="1" applyProtection="1">
      <alignment horizontal="center" vertical="center" wrapText="1"/>
      <protection/>
    </xf>
    <xf numFmtId="0" fontId="28" fillId="26" borderId="13" xfId="0" applyFont="1" applyFill="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3" xfId="0" applyFont="1" applyBorder="1" applyAlignment="1" applyProtection="1">
      <alignment vertical="center" wrapText="1"/>
      <protection/>
    </xf>
    <xf numFmtId="41" fontId="20" fillId="0" borderId="13" xfId="0" applyNumberFormat="1" applyFont="1" applyBorder="1" applyAlignment="1" applyProtection="1">
      <alignment vertical="center" wrapText="1"/>
      <protection/>
    </xf>
    <xf numFmtId="0" fontId="28" fillId="26" borderId="13" xfId="0" applyFont="1" applyFill="1" applyBorder="1" applyAlignment="1" applyProtection="1">
      <alignment vertical="center" wrapText="1"/>
      <protection/>
    </xf>
    <xf numFmtId="0" fontId="20" fillId="0" borderId="0" xfId="0" applyFont="1" applyAlignment="1">
      <alignment/>
    </xf>
    <xf numFmtId="0" fontId="99" fillId="0" borderId="0" xfId="0" applyFont="1" applyAlignment="1" applyProtection="1">
      <alignment horizontal="right"/>
      <protection/>
    </xf>
    <xf numFmtId="0" fontId="27" fillId="0" borderId="0" xfId="0" applyFont="1" applyAlignment="1" applyProtection="1">
      <alignment horizontal="centerContinuous" wrapText="1"/>
      <protection/>
    </xf>
    <xf numFmtId="0" fontId="27" fillId="26" borderId="13" xfId="0" applyFont="1" applyFill="1" applyBorder="1" applyAlignment="1" applyProtection="1">
      <alignment horizontal="center" vertical="center" wrapText="1"/>
      <protection/>
    </xf>
    <xf numFmtId="0" fontId="41" fillId="26" borderId="13" xfId="0" applyFont="1" applyFill="1" applyBorder="1" applyAlignment="1" applyProtection="1">
      <alignment horizontal="centerContinuous" vertical="center" wrapText="1"/>
      <protection/>
    </xf>
    <xf numFmtId="0" fontId="49" fillId="26" borderId="13" xfId="0" applyFont="1" applyFill="1" applyBorder="1" applyAlignment="1" applyProtection="1">
      <alignment horizontal="centerContinuous" vertical="center" wrapText="1"/>
      <protection/>
    </xf>
    <xf numFmtId="0" fontId="49" fillId="26" borderId="22" xfId="0" applyFont="1" applyFill="1" applyBorder="1" applyAlignment="1" applyProtection="1">
      <alignment horizontal="centerContinuous" vertical="center" wrapText="1"/>
      <protection/>
    </xf>
    <xf numFmtId="0" fontId="28" fillId="26" borderId="22" xfId="0" applyFont="1" applyFill="1" applyBorder="1" applyAlignment="1" applyProtection="1">
      <alignment horizontal="centerContinuous" vertical="center" wrapText="1"/>
      <protection/>
    </xf>
    <xf numFmtId="0" fontId="52" fillId="26" borderId="22" xfId="0" applyFont="1" applyFill="1" applyBorder="1" applyAlignment="1" applyProtection="1">
      <alignment horizontal="centerContinuous" vertical="center" wrapText="1"/>
      <protection/>
    </xf>
    <xf numFmtId="0" fontId="74" fillId="26" borderId="22" xfId="0" applyFont="1" applyFill="1" applyBorder="1" applyAlignment="1" applyProtection="1">
      <alignment horizontal="centerContinuous" vertical="center" wrapText="1"/>
      <protection/>
    </xf>
    <xf numFmtId="0" fontId="27" fillId="25" borderId="24" xfId="0" applyFont="1" applyFill="1" applyBorder="1" applyAlignment="1" applyProtection="1">
      <alignment horizontal="center" vertical="center" wrapText="1"/>
      <protection/>
    </xf>
    <xf numFmtId="0" fontId="27" fillId="25" borderId="21" xfId="0" applyFont="1" applyFill="1" applyBorder="1" applyAlignment="1" applyProtection="1">
      <alignment horizontal="center" vertical="center" wrapText="1"/>
      <protection/>
    </xf>
    <xf numFmtId="0" fontId="28" fillId="25" borderId="21" xfId="0" applyFont="1" applyFill="1" applyBorder="1" applyAlignment="1" applyProtection="1">
      <alignment horizontal="center" vertical="center" wrapText="1"/>
      <protection/>
    </xf>
    <xf numFmtId="0" fontId="28" fillId="25" borderId="14" xfId="0" applyFont="1" applyFill="1" applyBorder="1" applyAlignment="1" applyProtection="1">
      <alignment horizontal="center" vertical="center" wrapText="1"/>
      <protection/>
    </xf>
    <xf numFmtId="0" fontId="28" fillId="25" borderId="24" xfId="0" applyFont="1" applyFill="1" applyBorder="1" applyAlignment="1" applyProtection="1">
      <alignment horizontal="center" vertical="center" wrapText="1"/>
      <protection/>
    </xf>
    <xf numFmtId="0" fontId="27" fillId="26" borderId="24" xfId="0" applyFont="1" applyFill="1" applyBorder="1" applyAlignment="1" applyProtection="1">
      <alignment/>
      <protection/>
    </xf>
    <xf numFmtId="0" fontId="27" fillId="26" borderId="21" xfId="0" applyFont="1" applyFill="1" applyBorder="1" applyAlignment="1" applyProtection="1">
      <alignment/>
      <protection/>
    </xf>
    <xf numFmtId="0" fontId="30" fillId="26" borderId="21" xfId="0" applyFont="1" applyFill="1" applyBorder="1" applyAlignment="1" applyProtection="1">
      <alignment/>
      <protection/>
    </xf>
    <xf numFmtId="0" fontId="30" fillId="26" borderId="14" xfId="0" applyFont="1" applyFill="1" applyBorder="1" applyAlignment="1" applyProtection="1">
      <alignment/>
      <protection/>
    </xf>
    <xf numFmtId="0" fontId="30" fillId="26" borderId="24" xfId="0" applyFont="1" applyFill="1" applyBorder="1" applyAlignment="1" applyProtection="1">
      <alignment/>
      <protection/>
    </xf>
    <xf numFmtId="0" fontId="100" fillId="0" borderId="13" xfId="0" applyFont="1" applyBorder="1" applyAlignment="1" applyProtection="1">
      <alignment horizontal="left" indent="1"/>
      <protection/>
    </xf>
    <xf numFmtId="0" fontId="27" fillId="0" borderId="24" xfId="0" applyFont="1" applyBorder="1" applyAlignment="1" applyProtection="1">
      <alignment horizontal="center"/>
      <protection/>
    </xf>
    <xf numFmtId="0" fontId="27" fillId="0" borderId="14" xfId="0" applyFont="1" applyBorder="1" applyAlignment="1" applyProtection="1">
      <alignment horizontal="center"/>
      <protection/>
    </xf>
    <xf numFmtId="0" fontId="30" fillId="0" borderId="14" xfId="0" applyFont="1" applyBorder="1" applyAlignment="1" applyProtection="1">
      <alignment horizontal="center"/>
      <protection/>
    </xf>
    <xf numFmtId="0" fontId="30" fillId="0" borderId="30" xfId="0" applyFont="1" applyBorder="1" applyAlignment="1" applyProtection="1">
      <alignment horizontal="center"/>
      <protection/>
    </xf>
    <xf numFmtId="0" fontId="30" fillId="0" borderId="13" xfId="0" applyFont="1" applyBorder="1" applyAlignment="1" applyProtection="1">
      <alignment horizontal="left" indent="2"/>
      <protection/>
    </xf>
    <xf numFmtId="0" fontId="30" fillId="0" borderId="24" xfId="0" applyFont="1" applyBorder="1" applyAlignment="1" applyProtection="1">
      <alignment horizontal="right"/>
      <protection/>
    </xf>
    <xf numFmtId="0" fontId="30" fillId="0" borderId="14" xfId="0" applyFont="1" applyBorder="1" applyAlignment="1" applyProtection="1">
      <alignment horizontal="center"/>
      <protection/>
    </xf>
    <xf numFmtId="0" fontId="30" fillId="0" borderId="13" xfId="0" applyFont="1" applyBorder="1" applyAlignment="1" applyProtection="1">
      <alignment horizontal="left" indent="2"/>
      <protection/>
    </xf>
    <xf numFmtId="0" fontId="30" fillId="0" borderId="24" xfId="0" applyFont="1" applyBorder="1" applyAlignment="1" applyProtection="1">
      <alignment horizontal="right"/>
      <protection/>
    </xf>
    <xf numFmtId="0" fontId="30" fillId="25" borderId="24" xfId="0" applyFont="1" applyFill="1" applyBorder="1" applyAlignment="1" applyProtection="1">
      <alignment horizontal="right"/>
      <protection/>
    </xf>
    <xf numFmtId="0" fontId="30" fillId="0" borderId="13" xfId="0" applyFont="1" applyBorder="1" applyAlignment="1" applyProtection="1">
      <alignment horizontal="right"/>
      <protection/>
    </xf>
    <xf numFmtId="0" fontId="30" fillId="0" borderId="13" xfId="0" applyFont="1" applyBorder="1" applyAlignment="1" applyProtection="1">
      <alignment horizontal="center"/>
      <protection/>
    </xf>
    <xf numFmtId="0" fontId="101" fillId="0" borderId="13" xfId="0" applyFont="1" applyBorder="1" applyAlignment="1" applyProtection="1">
      <alignment horizontal="left" indent="4" shrinkToFit="1"/>
      <protection/>
    </xf>
    <xf numFmtId="0" fontId="101" fillId="0" borderId="24" xfId="0" applyFont="1" applyBorder="1" applyAlignment="1" applyProtection="1">
      <alignment horizontal="right"/>
      <protection/>
    </xf>
    <xf numFmtId="0" fontId="101" fillId="0" borderId="14" xfId="0" applyFont="1" applyBorder="1" applyAlignment="1" applyProtection="1">
      <alignment horizontal="center"/>
      <protection/>
    </xf>
    <xf numFmtId="0" fontId="101" fillId="0" borderId="24" xfId="0" applyFont="1" applyFill="1" applyBorder="1" applyAlignment="1" applyProtection="1">
      <alignment horizontal="right"/>
      <protection/>
    </xf>
    <xf numFmtId="0" fontId="101" fillId="0" borderId="13" xfId="0" applyFont="1" applyBorder="1" applyAlignment="1" applyProtection="1">
      <alignment horizontal="right"/>
      <protection/>
    </xf>
    <xf numFmtId="0" fontId="101" fillId="0" borderId="13" xfId="0" applyFont="1" applyBorder="1" applyAlignment="1" applyProtection="1">
      <alignment horizontal="center"/>
      <protection/>
    </xf>
    <xf numFmtId="0" fontId="101" fillId="0" borderId="22" xfId="0" applyFont="1" applyBorder="1" applyAlignment="1" applyProtection="1">
      <alignment horizontal="left" indent="4" shrinkToFit="1"/>
      <protection/>
    </xf>
    <xf numFmtId="0" fontId="101" fillId="0" borderId="15" xfId="0" applyFont="1" applyBorder="1" applyAlignment="1" applyProtection="1">
      <alignment horizontal="right"/>
      <protection/>
    </xf>
    <xf numFmtId="0" fontId="101" fillId="0" borderId="31" xfId="0" applyFont="1" applyBorder="1" applyAlignment="1" applyProtection="1">
      <alignment horizontal="center"/>
      <protection/>
    </xf>
    <xf numFmtId="0" fontId="101" fillId="0" borderId="22" xfId="0" applyFont="1" applyBorder="1" applyAlignment="1" applyProtection="1">
      <alignment horizontal="right"/>
      <protection/>
    </xf>
    <xf numFmtId="0" fontId="101" fillId="0" borderId="22" xfId="0" applyFont="1" applyBorder="1" applyAlignment="1" applyProtection="1">
      <alignment horizontal="center"/>
      <protection/>
    </xf>
    <xf numFmtId="0" fontId="30" fillId="0" borderId="15" xfId="0" applyFont="1" applyBorder="1" applyAlignment="1" applyProtection="1">
      <alignment horizontal="right"/>
      <protection/>
    </xf>
    <xf numFmtId="0" fontId="30" fillId="0" borderId="31" xfId="0" applyFont="1" applyBorder="1" applyAlignment="1" applyProtection="1">
      <alignment horizontal="center"/>
      <protection/>
    </xf>
    <xf numFmtId="0" fontId="30" fillId="0" borderId="24" xfId="0" applyFont="1" applyFill="1" applyBorder="1" applyAlignment="1" applyProtection="1">
      <alignment horizontal="right"/>
      <protection/>
    </xf>
    <xf numFmtId="0" fontId="32" fillId="0" borderId="24" xfId="0" applyFont="1" applyBorder="1" applyAlignment="1" applyProtection="1">
      <alignment horizontal="left" indent="2" shrinkToFit="1"/>
      <protection/>
    </xf>
    <xf numFmtId="0" fontId="30" fillId="25" borderId="21" xfId="0" applyFont="1" applyFill="1" applyBorder="1" applyAlignment="1" applyProtection="1">
      <alignment horizontal="right"/>
      <protection/>
    </xf>
    <xf numFmtId="0" fontId="30" fillId="25" borderId="21" xfId="0" applyFont="1" applyFill="1" applyBorder="1" applyAlignment="1" applyProtection="1">
      <alignment horizontal="center"/>
      <protection/>
    </xf>
    <xf numFmtId="0" fontId="30" fillId="0" borderId="17" xfId="0" applyFont="1" applyFill="1" applyBorder="1" applyAlignment="1" applyProtection="1">
      <alignment horizontal="right"/>
      <protection/>
    </xf>
    <xf numFmtId="0" fontId="30" fillId="0" borderId="19" xfId="0" applyFont="1" applyBorder="1" applyAlignment="1" applyProtection="1">
      <alignment horizontal="center"/>
      <protection/>
    </xf>
    <xf numFmtId="0" fontId="100" fillId="0" borderId="15" xfId="0" applyFont="1" applyBorder="1" applyAlignment="1" applyProtection="1">
      <alignment horizontal="left" indent="1" shrinkToFit="1"/>
      <protection/>
    </xf>
    <xf numFmtId="0" fontId="27" fillId="0" borderId="15" xfId="0" applyFont="1" applyFill="1" applyBorder="1" applyAlignment="1" applyProtection="1">
      <alignment horizontal="center"/>
      <protection/>
    </xf>
    <xf numFmtId="0" fontId="27" fillId="0" borderId="14"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7" borderId="13" xfId="0" applyFont="1" applyFill="1" applyBorder="1" applyAlignment="1" applyProtection="1">
      <alignment horizontal="right"/>
      <protection/>
    </xf>
    <xf numFmtId="0" fontId="30" fillId="0" borderId="13" xfId="0" applyFont="1" applyFill="1" applyBorder="1" applyAlignment="1" applyProtection="1">
      <alignment horizontal="center"/>
      <protection/>
    </xf>
    <xf numFmtId="0" fontId="30" fillId="0" borderId="13" xfId="0" applyFont="1" applyFill="1" applyBorder="1" applyAlignment="1" applyProtection="1">
      <alignment horizontal="right"/>
      <protection/>
    </xf>
    <xf numFmtId="0" fontId="32" fillId="0" borderId="15" xfId="0" applyFont="1" applyBorder="1" applyAlignment="1" applyProtection="1">
      <alignment horizontal="left" indent="2" shrinkToFit="1"/>
      <protection/>
    </xf>
    <xf numFmtId="0" fontId="30" fillId="25" borderId="14" xfId="0" applyFont="1" applyFill="1" applyBorder="1" applyAlignment="1" applyProtection="1">
      <alignment horizontal="center"/>
      <protection/>
    </xf>
    <xf numFmtId="0" fontId="27" fillId="26" borderId="24" xfId="0" applyFont="1" applyFill="1" applyBorder="1" applyAlignment="1" applyProtection="1">
      <alignment horizontal="left" indent="1"/>
      <protection/>
    </xf>
    <xf numFmtId="0" fontId="27" fillId="26" borderId="24" xfId="0" applyFont="1" applyFill="1" applyBorder="1" applyAlignment="1" applyProtection="1">
      <alignment horizontal="center"/>
      <protection/>
    </xf>
    <xf numFmtId="0" fontId="27" fillId="26" borderId="14" xfId="0" applyFont="1" applyFill="1" applyBorder="1" applyAlignment="1" applyProtection="1">
      <alignment horizontal="center"/>
      <protection/>
    </xf>
    <xf numFmtId="0" fontId="27" fillId="26" borderId="14" xfId="0" applyFont="1" applyFill="1" applyBorder="1" applyAlignment="1" applyProtection="1">
      <alignment horizontal="center"/>
      <protection/>
    </xf>
    <xf numFmtId="0" fontId="100" fillId="0" borderId="24" xfId="0" applyFont="1" applyBorder="1" applyAlignment="1" applyProtection="1">
      <alignment horizontal="left" indent="1"/>
      <protection/>
    </xf>
    <xf numFmtId="0" fontId="30" fillId="0" borderId="24" xfId="0" applyFont="1" applyBorder="1" applyAlignment="1" applyProtection="1">
      <alignment horizontal="left" indent="2"/>
      <protection/>
    </xf>
    <xf numFmtId="0" fontId="101" fillId="0" borderId="24" xfId="0" applyFont="1" applyBorder="1" applyAlignment="1" applyProtection="1">
      <alignment horizontal="left" indent="3" shrinkToFit="1"/>
      <protection/>
    </xf>
    <xf numFmtId="0" fontId="101" fillId="0" borderId="24" xfId="0" applyFont="1" applyBorder="1" applyAlignment="1" applyProtection="1">
      <alignment horizontal="right"/>
      <protection/>
    </xf>
    <xf numFmtId="0" fontId="101" fillId="0" borderId="14" xfId="0" applyFont="1" applyBorder="1" applyAlignment="1" applyProtection="1">
      <alignment horizontal="center"/>
      <protection/>
    </xf>
    <xf numFmtId="0" fontId="59" fillId="0" borderId="0" xfId="0" applyFont="1" applyAlignment="1">
      <alignment/>
    </xf>
    <xf numFmtId="0" fontId="100" fillId="0" borderId="24" xfId="0" applyFont="1" applyBorder="1" applyAlignment="1" applyProtection="1">
      <alignment horizontal="left" indent="1" shrinkToFit="1"/>
      <protection/>
    </xf>
    <xf numFmtId="0" fontId="30" fillId="0" borderId="24" xfId="0" applyFont="1" applyBorder="1" applyAlignment="1" applyProtection="1">
      <alignment horizontal="left" indent="2" shrinkToFit="1"/>
      <protection/>
    </xf>
    <xf numFmtId="0" fontId="27" fillId="26" borderId="24" xfId="0" applyFont="1" applyFill="1" applyBorder="1" applyAlignment="1" applyProtection="1">
      <alignment horizontal="center"/>
      <protection/>
    </xf>
    <xf numFmtId="0" fontId="27" fillId="0" borderId="13" xfId="0" applyFont="1" applyBorder="1" applyAlignment="1" applyProtection="1">
      <alignment horizontal="left" vertical="center" wrapText="1" indent="1"/>
      <protection/>
    </xf>
    <xf numFmtId="0" fontId="31" fillId="0" borderId="13" xfId="95" applyFont="1" applyFill="1" applyBorder="1" applyAlignment="1">
      <alignment horizontal="left" vertical="center" wrapText="1" indent="1"/>
      <protection/>
    </xf>
    <xf numFmtId="164" fontId="27" fillId="0" borderId="13" xfId="0" applyNumberFormat="1" applyFont="1" applyBorder="1" applyAlignment="1" applyProtection="1">
      <alignment horizontal="left" vertical="center" wrapText="1" indent="1"/>
      <protection/>
    </xf>
    <xf numFmtId="164" fontId="27" fillId="0" borderId="0" xfId="0" applyNumberFormat="1" applyFont="1" applyAlignment="1" applyProtection="1">
      <alignment horizontal="center" vertical="center"/>
      <protection/>
    </xf>
    <xf numFmtId="0" fontId="0" fillId="0" borderId="0" xfId="0" applyAlignment="1">
      <alignment horizontal="center"/>
    </xf>
    <xf numFmtId="0" fontId="55" fillId="0" borderId="13" xfId="94" applyFont="1" applyBorder="1" applyAlignment="1" applyProtection="1">
      <alignment horizontal="left" indent="2" shrinkToFit="1"/>
      <protection/>
    </xf>
    <xf numFmtId="0" fontId="0" fillId="0" borderId="0" xfId="95" applyFont="1" applyFill="1" applyAlignment="1">
      <alignment horizontal="center" wrapText="1"/>
      <protection/>
    </xf>
    <xf numFmtId="164" fontId="45" fillId="0" borderId="0" xfId="95" applyNumberFormat="1" applyFont="1" applyFill="1" applyBorder="1" applyAlignment="1" applyProtection="1">
      <alignment horizontal="left" vertical="center"/>
      <protection/>
    </xf>
    <xf numFmtId="164" fontId="45" fillId="0" borderId="0" xfId="95" applyNumberFormat="1"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0" xfId="0" applyAlignment="1" applyProtection="1">
      <alignment horizontal="left" wrapText="1"/>
      <protection/>
    </xf>
    <xf numFmtId="0" fontId="44" fillId="0" borderId="0" xfId="95" applyFont="1" applyFill="1" applyAlignment="1">
      <alignment horizontal="center"/>
      <protection/>
    </xf>
    <xf numFmtId="164" fontId="28" fillId="26" borderId="13" xfId="0" applyNumberFormat="1" applyFont="1" applyFill="1" applyBorder="1" applyAlignment="1" applyProtection="1">
      <alignment horizontal="center" vertical="center" wrapText="1"/>
      <protection/>
    </xf>
    <xf numFmtId="164" fontId="49" fillId="26" borderId="13" xfId="0" applyNumberFormat="1" applyFont="1" applyFill="1" applyBorder="1" applyAlignment="1" applyProtection="1">
      <alignment horizontal="center" vertical="center" wrapText="1"/>
      <protection/>
    </xf>
    <xf numFmtId="164" fontId="41" fillId="26" borderId="13" xfId="0" applyNumberFormat="1" applyFont="1" applyFill="1" applyBorder="1" applyAlignment="1" applyProtection="1">
      <alignment horizontal="center" vertical="center" wrapText="1"/>
      <protection/>
    </xf>
    <xf numFmtId="164" fontId="28" fillId="26" borderId="13" xfId="0" applyNumberFormat="1" applyFont="1" applyFill="1" applyBorder="1" applyAlignment="1" applyProtection="1">
      <alignment horizontal="center" vertical="center"/>
      <protection/>
    </xf>
  </cellXfs>
  <cellStyles count="9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Figyelmeztetés" xfId="71"/>
    <cellStyle name="Good" xfId="72"/>
    <cellStyle name="Heading 1" xfId="73"/>
    <cellStyle name="Heading 2" xfId="74"/>
    <cellStyle name="Heading 3" xfId="75"/>
    <cellStyle name="Heading 4" xfId="76"/>
    <cellStyle name="Hyperlink" xfId="77"/>
    <cellStyle name="Hivatkozott cella" xfId="78"/>
    <cellStyle name="Input" xfId="79"/>
    <cellStyle name="Jegyzet" xfId="80"/>
    <cellStyle name="Jelölőszín (1)" xfId="81"/>
    <cellStyle name="Jelölőszín (2)" xfId="82"/>
    <cellStyle name="Jelölőszín (3)" xfId="83"/>
    <cellStyle name="Jelölőszín (4)" xfId="84"/>
    <cellStyle name="Jelölőszín (5)" xfId="85"/>
    <cellStyle name="Jelölőszín (6)" xfId="86"/>
    <cellStyle name="Jó" xfId="87"/>
    <cellStyle name="Kimenet" xfId="88"/>
    <cellStyle name="Linked Cell" xfId="89"/>
    <cellStyle name="Magyarázó szöveg" xfId="90"/>
    <cellStyle name="Followed Hyperlink" xfId="91"/>
    <cellStyle name="Neutral" xfId="92"/>
    <cellStyle name="Normál 2" xfId="93"/>
    <cellStyle name="Normál_2. A 2014-es kv. mellékletei" xfId="94"/>
    <cellStyle name="Normál_KVRENMUNKA" xfId="95"/>
    <cellStyle name="Normál_SEGEDLETEK" xfId="96"/>
    <cellStyle name="Note" xfId="97"/>
    <cellStyle name="Output" xfId="98"/>
    <cellStyle name="Összesen" xfId="99"/>
    <cellStyle name="Currency" xfId="100"/>
    <cellStyle name="Currency [0]" xfId="101"/>
    <cellStyle name="Rossz" xfId="102"/>
    <cellStyle name="Semleges" xfId="103"/>
    <cellStyle name="Számítás" xfId="104"/>
    <cellStyle name="Percent"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st&#252;leti%20&#220;l&#233;s\Test&#252;let\Test&#252;leti%20el&#337;terjeszt&#233;sek\2015.%2002.%2027\2.%202014.%20I_III.%20negyed&#233;vi%20telj%20t&#225;bl&#225;i%20MAGYAR&#193;ZAT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talom"/>
      <sheetName val="1.mell. összevont magyarázattal"/>
      <sheetName val="1.mell. összevont"/>
      <sheetName val="2.mell. önkorm. magyarázattal"/>
      <sheetName val="2.mell. önkormányzat"/>
      <sheetName val="3.mell. közös hivatal"/>
    </sheetNames>
    <sheetDataSet>
      <sheetData sheetId="4">
        <row r="2">
          <cell r="A2" t="str">
            <v>Hőgyész Nagyközség Önkormányzat 2014. I. félévi beszámolójának és előirányzat módosításának táblája</v>
          </cell>
        </row>
      </sheetData>
      <sheetData sheetId="5">
        <row r="2">
          <cell r="A2" t="str">
            <v>Hőgyészi Közös Önkormányzati Hivatal 2014. I. félévi beszámolójának és előirányzat módosításának táblája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H45"/>
  <sheetViews>
    <sheetView view="pageBreakPreview" zoomScale="90" zoomScaleSheetLayoutView="90" zoomScalePageLayoutView="0" workbookViewId="0" topLeftCell="A1">
      <pane xSplit="1" ySplit="2" topLeftCell="B13" activePane="bottomRight" state="frozen"/>
      <selection pane="topLeft" activeCell="A11" sqref="A11"/>
      <selection pane="topRight" activeCell="A11" sqref="A11"/>
      <selection pane="bottomLeft" activeCell="A11" sqref="A11"/>
      <selection pane="bottomRight" activeCell="B22" sqref="B22"/>
    </sheetView>
  </sheetViews>
  <sheetFormatPr defaultColWidth="9.140625" defaultRowHeight="12.75"/>
  <cols>
    <col min="1" max="1" width="12.57421875" style="80" customWidth="1"/>
    <col min="2" max="2" width="79.7109375" style="81" customWidth="1"/>
    <col min="3" max="4" width="79.7109375" style="83" hidden="1" customWidth="1"/>
    <col min="5" max="7" width="74.140625" style="63" hidden="1" customWidth="1"/>
    <col min="8" max="8" width="1.57421875" style="63" hidden="1" customWidth="1"/>
    <col min="9" max="10" width="8.8515625" style="0" hidden="1" customWidth="1"/>
  </cols>
  <sheetData>
    <row r="1" spans="1:8" s="8" customFormat="1" ht="15.75">
      <c r="A1" s="1"/>
      <c r="B1" s="2" t="s">
        <v>565</v>
      </c>
      <c r="C1" s="3" t="s">
        <v>0</v>
      </c>
      <c r="D1" s="4" t="s">
        <v>1</v>
      </c>
      <c r="E1" s="5" t="s">
        <v>2</v>
      </c>
      <c r="F1" s="6" t="s">
        <v>3</v>
      </c>
      <c r="G1" s="5" t="s">
        <v>4</v>
      </c>
      <c r="H1" s="7" t="s">
        <v>5</v>
      </c>
    </row>
    <row r="2" spans="1:8" s="15" customFormat="1" ht="39.75" customHeight="1">
      <c r="A2" s="9"/>
      <c r="B2" s="10"/>
      <c r="C2" s="11"/>
      <c r="D2" s="12"/>
      <c r="E2" s="13"/>
      <c r="F2" s="14"/>
      <c r="G2" s="13"/>
      <c r="H2" s="13"/>
    </row>
    <row r="3" spans="1:8" s="18" customFormat="1" ht="34.5" customHeight="1">
      <c r="A3" s="16" t="s">
        <v>6</v>
      </c>
      <c r="B3" s="16" t="s">
        <v>7</v>
      </c>
      <c r="C3" s="16" t="s">
        <v>7</v>
      </c>
      <c r="D3" s="16" t="s">
        <v>7</v>
      </c>
      <c r="E3" s="17" t="s">
        <v>7</v>
      </c>
      <c r="F3" s="17" t="s">
        <v>7</v>
      </c>
      <c r="G3" s="17" t="s">
        <v>7</v>
      </c>
      <c r="H3" s="17" t="s">
        <v>7</v>
      </c>
    </row>
    <row r="4" spans="1:8" s="18" customFormat="1" ht="43.5" customHeight="1">
      <c r="A4" s="384" t="s">
        <v>8</v>
      </c>
      <c r="B4" s="20" t="s">
        <v>557</v>
      </c>
      <c r="C4" s="16"/>
      <c r="D4" s="16"/>
      <c r="E4" s="383"/>
      <c r="F4" s="386" t="s">
        <v>418</v>
      </c>
      <c r="G4" s="17"/>
      <c r="H4" s="17"/>
    </row>
    <row r="5" spans="1:8" s="15" customFormat="1" ht="43.5" customHeight="1">
      <c r="A5" s="385" t="s">
        <v>8</v>
      </c>
      <c r="B5" s="20" t="s">
        <v>558</v>
      </c>
      <c r="C5" s="21"/>
      <c r="D5" s="21" t="s">
        <v>9</v>
      </c>
      <c r="E5" s="22" t="s">
        <v>10</v>
      </c>
      <c r="F5" s="23" t="str">
        <f>'1.mell. összevont'!A5</f>
        <v>Hőgyész Nagyközség Önkormányzat                                                                                                                                                                                              2014. I-III. negyedévi teljesítése</v>
      </c>
      <c r="G5" s="23" t="s">
        <v>11</v>
      </c>
      <c r="H5" s="24" t="s">
        <v>12</v>
      </c>
    </row>
    <row r="6" spans="1:8" s="15" customFormat="1" ht="36" customHeight="1" hidden="1">
      <c r="A6" s="25" t="s">
        <v>13</v>
      </c>
      <c r="B6" s="26" t="s">
        <v>66</v>
      </c>
      <c r="C6" s="27"/>
      <c r="D6" s="28"/>
      <c r="E6" s="22" t="s">
        <v>14</v>
      </c>
      <c r="F6" s="23"/>
      <c r="G6" s="23" t="s">
        <v>15</v>
      </c>
      <c r="H6" s="24" t="s">
        <v>16</v>
      </c>
    </row>
    <row r="7" spans="1:8" s="15" customFormat="1" ht="36" customHeight="1" hidden="1">
      <c r="A7" s="29" t="s">
        <v>17</v>
      </c>
      <c r="B7" s="27"/>
      <c r="C7" s="27"/>
      <c r="D7" s="28"/>
      <c r="E7" s="22" t="s">
        <v>18</v>
      </c>
      <c r="F7" s="30"/>
      <c r="G7" s="23" t="s">
        <v>19</v>
      </c>
      <c r="H7" s="24" t="s">
        <v>20</v>
      </c>
    </row>
    <row r="8" spans="1:8" s="15" customFormat="1" ht="36" customHeight="1" hidden="1">
      <c r="A8" s="29" t="s">
        <v>21</v>
      </c>
      <c r="B8" s="27"/>
      <c r="C8" s="27"/>
      <c r="D8" s="28"/>
      <c r="E8" s="22"/>
      <c r="F8" s="30"/>
      <c r="G8" s="23"/>
      <c r="H8" s="24"/>
    </row>
    <row r="9" spans="1:8" s="15" customFormat="1" ht="43.5" customHeight="1">
      <c r="A9" s="19" t="s">
        <v>22</v>
      </c>
      <c r="B9" s="751" t="s">
        <v>559</v>
      </c>
      <c r="C9" s="31"/>
      <c r="D9" s="27" t="e">
        <f>#REF!</f>
        <v>#REF!</v>
      </c>
      <c r="E9" s="32" t="s">
        <v>23</v>
      </c>
      <c r="F9" s="23"/>
      <c r="G9" s="30" t="s">
        <v>23</v>
      </c>
      <c r="H9" s="24" t="s">
        <v>24</v>
      </c>
    </row>
    <row r="10" spans="1:8" s="15" customFormat="1" ht="36" customHeight="1" hidden="1">
      <c r="A10" s="25" t="s">
        <v>25</v>
      </c>
      <c r="B10" s="33"/>
      <c r="C10" s="34"/>
      <c r="D10" s="35"/>
      <c r="E10" s="36" t="s">
        <v>26</v>
      </c>
      <c r="F10" s="37"/>
      <c r="G10" s="38" t="s">
        <v>26</v>
      </c>
      <c r="H10" s="24" t="s">
        <v>27</v>
      </c>
    </row>
    <row r="11" spans="1:8" s="15" customFormat="1" ht="36" customHeight="1" hidden="1">
      <c r="A11" s="25" t="s">
        <v>28</v>
      </c>
      <c r="B11" s="39"/>
      <c r="C11" s="40"/>
      <c r="D11" s="41"/>
      <c r="E11" s="42" t="s">
        <v>29</v>
      </c>
      <c r="F11" s="43"/>
      <c r="G11" s="44" t="s">
        <v>29</v>
      </c>
      <c r="H11" s="24" t="s">
        <v>30</v>
      </c>
    </row>
    <row r="12" spans="1:8" s="15" customFormat="1" ht="43.5" customHeight="1">
      <c r="A12" s="384" t="s">
        <v>31</v>
      </c>
      <c r="B12" s="45" t="s">
        <v>569</v>
      </c>
      <c r="C12" s="40"/>
      <c r="D12" s="41"/>
      <c r="E12" s="42"/>
      <c r="F12" s="387" t="s">
        <v>420</v>
      </c>
      <c r="G12" s="44"/>
      <c r="H12" s="24"/>
    </row>
    <row r="13" spans="1:8" s="15" customFormat="1" ht="43.5" customHeight="1">
      <c r="A13" s="385" t="s">
        <v>31</v>
      </c>
      <c r="B13" s="45" t="s">
        <v>560</v>
      </c>
      <c r="C13" s="39"/>
      <c r="D13" s="39" t="str">
        <f>'[1]2.mell. önkormányzat'!A2</f>
        <v>Hőgyész Nagyközség Önkormányzat 2014. I. félévi beszámolójának és előirányzat módosításának táblája</v>
      </c>
      <c r="E13" s="46" t="s">
        <v>32</v>
      </c>
      <c r="F13" s="43" t="str">
        <f>'2.mell. önkormányzat'!A5</f>
        <v>Hőgyész Nagyközség Önkormányzat 2014. I-III. negyedévi teljesítése</v>
      </c>
      <c r="G13" s="43" t="s">
        <v>32</v>
      </c>
      <c r="H13" s="24" t="s">
        <v>33</v>
      </c>
    </row>
    <row r="14" spans="1:8" s="15" customFormat="1" ht="36" customHeight="1" hidden="1">
      <c r="A14" s="29" t="s">
        <v>34</v>
      </c>
      <c r="B14" s="39"/>
      <c r="C14" s="39"/>
      <c r="D14" s="41"/>
      <c r="E14" s="46"/>
      <c r="F14" s="43"/>
      <c r="G14" s="43"/>
      <c r="H14" s="24"/>
    </row>
    <row r="15" spans="1:8" s="15" customFormat="1" ht="43.5" customHeight="1">
      <c r="A15" s="384" t="s">
        <v>35</v>
      </c>
      <c r="B15" s="752" t="s">
        <v>561</v>
      </c>
      <c r="C15" s="39"/>
      <c r="D15" s="41"/>
      <c r="E15" s="46"/>
      <c r="F15" s="387" t="s">
        <v>421</v>
      </c>
      <c r="G15" s="43"/>
      <c r="H15" s="24"/>
    </row>
    <row r="16" spans="1:8" s="15" customFormat="1" ht="43.5" customHeight="1">
      <c r="A16" s="385" t="s">
        <v>35</v>
      </c>
      <c r="B16" s="752" t="s">
        <v>562</v>
      </c>
      <c r="C16" s="27"/>
      <c r="D16" s="27" t="str">
        <f>'[1]3.mell. közös hivatal'!A2</f>
        <v>Hőgyészi Közös Önkormányzati Hivatal 2014. I. félévi beszámolójának és előirányzat módosításának táblája</v>
      </c>
      <c r="E16" s="22" t="s">
        <v>36</v>
      </c>
      <c r="F16" s="23" t="str">
        <f>'3.mell. közös hivatal'!A4</f>
        <v>Hőgyészi Közös Önkormányzati Hivatal 2014. I-III. negyedévi teljesítése</v>
      </c>
      <c r="G16" s="23" t="s">
        <v>36</v>
      </c>
      <c r="H16" s="47"/>
    </row>
    <row r="17" spans="1:8" s="15" customFormat="1" ht="36" customHeight="1" hidden="1">
      <c r="A17" s="48" t="s">
        <v>37</v>
      </c>
      <c r="B17" s="27"/>
      <c r="C17" s="27"/>
      <c r="D17" s="28"/>
      <c r="E17" s="22"/>
      <c r="F17" s="23"/>
      <c r="G17" s="23"/>
      <c r="H17" s="49" t="s">
        <v>38</v>
      </c>
    </row>
    <row r="18" spans="1:8" s="15" customFormat="1" ht="36" customHeight="1" hidden="1">
      <c r="A18" s="48" t="s">
        <v>39</v>
      </c>
      <c r="B18" s="50" t="s">
        <v>67</v>
      </c>
      <c r="C18" s="27"/>
      <c r="D18" s="28"/>
      <c r="E18" s="22"/>
      <c r="F18" s="23"/>
      <c r="G18" s="23"/>
      <c r="H18" s="49" t="s">
        <v>40</v>
      </c>
    </row>
    <row r="19" spans="1:8" s="15" customFormat="1" ht="36" customHeight="1" hidden="1">
      <c r="A19" s="48" t="s">
        <v>41</v>
      </c>
      <c r="B19" s="50"/>
      <c r="C19" s="27"/>
      <c r="D19" s="28"/>
      <c r="E19" s="22"/>
      <c r="F19" s="23"/>
      <c r="G19" s="23"/>
      <c r="H19" s="49"/>
    </row>
    <row r="20" spans="1:8" s="15" customFormat="1" ht="36" customHeight="1">
      <c r="A20" s="19" t="s">
        <v>42</v>
      </c>
      <c r="B20" s="751" t="s">
        <v>563</v>
      </c>
      <c r="C20" s="31" t="s">
        <v>43</v>
      </c>
      <c r="D20" s="31"/>
      <c r="E20" s="51" t="s">
        <v>43</v>
      </c>
      <c r="F20" s="52" t="s">
        <v>43</v>
      </c>
      <c r="G20" s="52" t="s">
        <v>43</v>
      </c>
      <c r="H20" s="47"/>
    </row>
    <row r="21" spans="1:8" s="15" customFormat="1" ht="36" customHeight="1">
      <c r="A21" s="19" t="s">
        <v>44</v>
      </c>
      <c r="B21" s="753" t="s">
        <v>487</v>
      </c>
      <c r="C21" s="53"/>
      <c r="D21" s="27"/>
      <c r="E21" s="54"/>
      <c r="F21" s="55" t="s">
        <v>45</v>
      </c>
      <c r="G21" s="47"/>
      <c r="H21" s="56" t="s">
        <v>46</v>
      </c>
    </row>
    <row r="22" spans="1:8" s="15" customFormat="1" ht="36" customHeight="1">
      <c r="A22" s="19" t="s">
        <v>47</v>
      </c>
      <c r="B22" s="751" t="s">
        <v>564</v>
      </c>
      <c r="C22" s="31" t="s">
        <v>48</v>
      </c>
      <c r="D22" s="27"/>
      <c r="E22" s="51" t="s">
        <v>48</v>
      </c>
      <c r="F22" s="52" t="s">
        <v>48</v>
      </c>
      <c r="G22" s="52" t="s">
        <v>48</v>
      </c>
      <c r="H22" s="47"/>
    </row>
    <row r="23" spans="1:8" s="60" customFormat="1" ht="36" customHeight="1">
      <c r="A23" s="19" t="s">
        <v>49</v>
      </c>
      <c r="B23" s="27" t="s">
        <v>50</v>
      </c>
      <c r="C23" s="57"/>
      <c r="D23" s="57"/>
      <c r="E23" s="58"/>
      <c r="F23" s="59"/>
      <c r="G23" s="58"/>
      <c r="H23" s="58"/>
    </row>
    <row r="24" spans="1:4" ht="36" customHeight="1" hidden="1">
      <c r="A24" s="29" t="s">
        <v>51</v>
      </c>
      <c r="B24" s="61"/>
      <c r="C24" s="62"/>
      <c r="D24" s="31"/>
    </row>
    <row r="25" spans="1:8" s="15" customFormat="1" ht="36" customHeight="1" hidden="1">
      <c r="A25" s="64" t="s">
        <v>52</v>
      </c>
      <c r="B25" s="65"/>
      <c r="C25" s="66"/>
      <c r="D25" s="66"/>
      <c r="E25" s="67"/>
      <c r="F25" s="68"/>
      <c r="G25" s="67"/>
      <c r="H25" s="49" t="s">
        <v>53</v>
      </c>
    </row>
    <row r="26" spans="1:8" s="15" customFormat="1" ht="36" customHeight="1" hidden="1">
      <c r="A26" s="69" t="s">
        <v>54</v>
      </c>
      <c r="B26" s="65"/>
      <c r="C26" s="66"/>
      <c r="D26" s="66"/>
      <c r="E26" s="67"/>
      <c r="F26" s="68"/>
      <c r="G26" s="67"/>
      <c r="H26" s="70" t="s">
        <v>55</v>
      </c>
    </row>
    <row r="27" spans="1:8" s="15" customFormat="1" ht="36" customHeight="1" hidden="1">
      <c r="A27" s="64" t="s">
        <v>56</v>
      </c>
      <c r="B27" s="65"/>
      <c r="C27" s="71"/>
      <c r="D27" s="66"/>
      <c r="E27" s="72"/>
      <c r="F27" s="68"/>
      <c r="G27" s="72"/>
      <c r="H27" s="24" t="s">
        <v>57</v>
      </c>
    </row>
    <row r="28" spans="1:8" s="15" customFormat="1" ht="36" customHeight="1" hidden="1">
      <c r="A28" s="64" t="s">
        <v>58</v>
      </c>
      <c r="B28" s="65"/>
      <c r="C28" s="71"/>
      <c r="D28" s="66"/>
      <c r="E28" s="72"/>
      <c r="F28" s="68"/>
      <c r="G28" s="72"/>
      <c r="H28" s="24" t="s">
        <v>59</v>
      </c>
    </row>
    <row r="29" spans="1:8" s="15" customFormat="1" ht="36" customHeight="1" hidden="1">
      <c r="A29" s="73" t="s">
        <v>42</v>
      </c>
      <c r="B29" s="65"/>
      <c r="C29" s="66"/>
      <c r="D29" s="74"/>
      <c r="E29" s="23" t="s">
        <v>60</v>
      </c>
      <c r="F29" s="23" t="s">
        <v>61</v>
      </c>
      <c r="G29" s="23" t="s">
        <v>62</v>
      </c>
      <c r="H29" s="24" t="s">
        <v>63</v>
      </c>
    </row>
    <row r="30" spans="1:8" s="15" customFormat="1" ht="36" customHeight="1" hidden="1">
      <c r="A30" s="73" t="s">
        <v>47</v>
      </c>
      <c r="B30" s="75"/>
      <c r="C30" s="76" t="s">
        <v>64</v>
      </c>
      <c r="D30" s="77" t="s">
        <v>64</v>
      </c>
      <c r="E30" s="78" t="s">
        <v>64</v>
      </c>
      <c r="F30" s="79" t="s">
        <v>64</v>
      </c>
      <c r="G30" s="78" t="s">
        <v>64</v>
      </c>
      <c r="H30" s="24" t="s">
        <v>65</v>
      </c>
    </row>
    <row r="32" spans="3:8" ht="15.75">
      <c r="C32" s="82"/>
      <c r="D32" s="82"/>
      <c r="E32" s="58"/>
      <c r="F32" s="59"/>
      <c r="G32" s="58"/>
      <c r="H32" s="58"/>
    </row>
    <row r="33" spans="3:8" ht="15.75">
      <c r="C33" s="82"/>
      <c r="D33" s="82"/>
      <c r="E33" s="58"/>
      <c r="F33" s="59"/>
      <c r="G33" s="58"/>
      <c r="H33" s="58"/>
    </row>
    <row r="34" spans="3:8" ht="12.75">
      <c r="C34" s="82"/>
      <c r="D34" s="82"/>
      <c r="E34" s="58"/>
      <c r="F34" s="58"/>
      <c r="G34" s="58"/>
      <c r="H34" s="58"/>
    </row>
    <row r="35" spans="3:8" ht="12.75">
      <c r="C35" s="82"/>
      <c r="E35" s="58"/>
      <c r="F35" s="58"/>
      <c r="G35" s="58"/>
      <c r="H35" s="58"/>
    </row>
    <row r="36" spans="3:7" ht="12.75">
      <c r="C36" s="82"/>
      <c r="E36" s="58"/>
      <c r="F36" s="58"/>
      <c r="G36" s="58"/>
    </row>
    <row r="37" spans="3:7" ht="12.75">
      <c r="C37" s="82"/>
      <c r="E37" s="58"/>
      <c r="F37" s="58"/>
      <c r="G37" s="58"/>
    </row>
    <row r="38" spans="3:7" ht="12.75">
      <c r="C38" s="82"/>
      <c r="E38" s="58"/>
      <c r="F38" s="58"/>
      <c r="G38" s="58"/>
    </row>
    <row r="43" ht="15.75">
      <c r="H43" s="84"/>
    </row>
    <row r="44" ht="15.75">
      <c r="H44" s="13"/>
    </row>
    <row r="45" ht="15.75">
      <c r="H45" s="84"/>
    </row>
  </sheetData>
  <sheetProtection/>
  <printOptions horizontalCentered="1"/>
  <pageMargins left="0.7874015748031497" right="0.7874015748031497" top="1.3779527559055118"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47"/>
  </sheetPr>
  <dimension ref="A1:I23"/>
  <sheetViews>
    <sheetView view="pageBreakPreview" zoomScaleSheetLayoutView="100" zoomScalePageLayoutView="0" workbookViewId="0" topLeftCell="A1">
      <selection activeCell="E2" sqref="E2"/>
    </sheetView>
  </sheetViews>
  <sheetFormatPr defaultColWidth="9.140625" defaultRowHeight="12.75"/>
  <cols>
    <col min="1" max="1" width="5.00390625" style="0" customWidth="1"/>
    <col min="2" max="2" width="34.00390625" style="0" customWidth="1"/>
    <col min="3" max="3" width="12.00390625" style="0" customWidth="1"/>
    <col min="4" max="4" width="13.421875" style="0" customWidth="1"/>
    <col min="5" max="5" width="13.00390625" style="0" customWidth="1"/>
    <col min="6" max="7" width="11.421875" style="0" customWidth="1"/>
    <col min="8" max="8" width="15.140625" style="0" customWidth="1"/>
    <col min="9" max="9" width="14.8515625" style="0" customWidth="1"/>
  </cols>
  <sheetData>
    <row r="1" spans="1:9" ht="13.5">
      <c r="A1" s="619"/>
      <c r="B1" s="620"/>
      <c r="C1" s="620"/>
      <c r="D1" s="620"/>
      <c r="E1" s="620"/>
      <c r="F1" s="620"/>
      <c r="G1" s="620"/>
      <c r="H1" s="620"/>
      <c r="I1" s="621" t="s">
        <v>486</v>
      </c>
    </row>
    <row r="2" spans="1:9" ht="12.75">
      <c r="A2" s="622"/>
      <c r="B2" s="623"/>
      <c r="C2" s="623"/>
      <c r="D2" s="623"/>
      <c r="E2" s="623"/>
      <c r="F2" s="623"/>
      <c r="G2" s="623"/>
      <c r="H2" s="623"/>
      <c r="I2" s="623"/>
    </row>
    <row r="3" spans="1:9" ht="15.75">
      <c r="A3" s="624" t="s">
        <v>487</v>
      </c>
      <c r="B3" s="624"/>
      <c r="C3" s="624"/>
      <c r="D3" s="624"/>
      <c r="E3" s="624"/>
      <c r="F3" s="624"/>
      <c r="G3" s="624"/>
      <c r="H3" s="624"/>
      <c r="I3" s="624"/>
    </row>
    <row r="4" spans="1:9" s="755" customFormat="1" ht="15.75">
      <c r="A4" s="754"/>
      <c r="B4" s="754"/>
      <c r="C4" s="754"/>
      <c r="D4" s="754" t="s">
        <v>566</v>
      </c>
      <c r="E4" s="754"/>
      <c r="F4" s="754"/>
      <c r="G4" s="754"/>
      <c r="H4" s="754"/>
      <c r="I4" s="754"/>
    </row>
    <row r="5" spans="1:9" ht="12.75">
      <c r="A5" s="622"/>
      <c r="B5" s="623"/>
      <c r="C5" s="623"/>
      <c r="D5" s="623"/>
      <c r="E5" s="623"/>
      <c r="F5" s="623"/>
      <c r="G5" s="623"/>
      <c r="H5" s="623"/>
      <c r="I5" s="625" t="s">
        <v>488</v>
      </c>
    </row>
    <row r="6" spans="1:9" ht="15.75">
      <c r="A6" s="765" t="s">
        <v>73</v>
      </c>
      <c r="B6" s="766" t="s">
        <v>489</v>
      </c>
      <c r="C6" s="763" t="s">
        <v>490</v>
      </c>
      <c r="D6" s="763" t="s">
        <v>506</v>
      </c>
      <c r="E6" s="627" t="s">
        <v>491</v>
      </c>
      <c r="F6" s="628"/>
      <c r="G6" s="628"/>
      <c r="H6" s="628"/>
      <c r="I6" s="763" t="s">
        <v>505</v>
      </c>
    </row>
    <row r="7" spans="1:9" ht="14.25">
      <c r="A7" s="765"/>
      <c r="B7" s="766"/>
      <c r="C7" s="763"/>
      <c r="D7" s="763"/>
      <c r="E7" s="629" t="s">
        <v>492</v>
      </c>
      <c r="F7" s="629" t="s">
        <v>507</v>
      </c>
      <c r="G7" s="629" t="s">
        <v>508</v>
      </c>
      <c r="H7" s="630" t="s">
        <v>509</v>
      </c>
      <c r="I7" s="764"/>
    </row>
    <row r="8" spans="1:9" ht="14.25">
      <c r="A8" s="631">
        <v>1</v>
      </c>
      <c r="B8" s="631">
        <v>2</v>
      </c>
      <c r="C8" s="631">
        <v>3</v>
      </c>
      <c r="D8" s="631">
        <v>4</v>
      </c>
      <c r="E8" s="631">
        <v>5</v>
      </c>
      <c r="F8" s="631">
        <v>6</v>
      </c>
      <c r="G8" s="631">
        <v>7</v>
      </c>
      <c r="H8" s="631">
        <v>8</v>
      </c>
      <c r="I8" s="631">
        <v>9</v>
      </c>
    </row>
    <row r="9" spans="1:9" ht="35.25" customHeight="1">
      <c r="A9" s="626" t="s">
        <v>81</v>
      </c>
      <c r="B9" s="632" t="s">
        <v>493</v>
      </c>
      <c r="C9" s="633"/>
      <c r="D9" s="634">
        <f>SUM(D10:D11)</f>
        <v>0</v>
      </c>
      <c r="E9" s="634">
        <f>SUM(E10:E11)</f>
        <v>0</v>
      </c>
      <c r="F9" s="634">
        <f>SUM(F10:F11)</f>
        <v>0</v>
      </c>
      <c r="G9" s="634">
        <f>SUM(G10:G11)</f>
        <v>0</v>
      </c>
      <c r="H9" s="634">
        <f>SUM(H10:H11)</f>
        <v>0</v>
      </c>
      <c r="I9" s="634">
        <f aca="true" t="shared" si="0" ref="I9:I23">SUM(D9:H9)</f>
        <v>0</v>
      </c>
    </row>
    <row r="10" spans="1:9" ht="21.75" customHeight="1">
      <c r="A10" s="635" t="s">
        <v>101</v>
      </c>
      <c r="B10" s="636" t="s">
        <v>494</v>
      </c>
      <c r="C10" s="637"/>
      <c r="D10" s="638"/>
      <c r="E10" s="638"/>
      <c r="F10" s="638"/>
      <c r="G10" s="638"/>
      <c r="H10" s="638"/>
      <c r="I10" s="638">
        <f t="shared" si="0"/>
        <v>0</v>
      </c>
    </row>
    <row r="11" spans="1:9" ht="21.75" customHeight="1">
      <c r="A11" s="635" t="s">
        <v>116</v>
      </c>
      <c r="B11" s="636" t="s">
        <v>494</v>
      </c>
      <c r="C11" s="637"/>
      <c r="D11" s="638"/>
      <c r="E11" s="638"/>
      <c r="F11" s="638"/>
      <c r="G11" s="638"/>
      <c r="H11" s="638"/>
      <c r="I11" s="638">
        <f t="shared" si="0"/>
        <v>0</v>
      </c>
    </row>
    <row r="12" spans="1:9" ht="31.5" customHeight="1">
      <c r="A12" s="626" t="s">
        <v>319</v>
      </c>
      <c r="B12" s="632" t="s">
        <v>495</v>
      </c>
      <c r="C12" s="639"/>
      <c r="D12" s="640">
        <f>SUM(D13:D17)</f>
        <v>115981</v>
      </c>
      <c r="E12" s="640">
        <f>SUM(E13:E17)</f>
        <v>7500</v>
      </c>
      <c r="F12" s="640">
        <f>SUM(F13:F17)</f>
        <v>6597</v>
      </c>
      <c r="G12" s="640">
        <f>SUM(G13:G17)</f>
        <v>0</v>
      </c>
      <c r="H12" s="640">
        <f>SUM(H13:H17)</f>
        <v>0</v>
      </c>
      <c r="I12" s="640">
        <f t="shared" si="0"/>
        <v>130078</v>
      </c>
    </row>
    <row r="13" spans="1:9" ht="32.25" customHeight="1" hidden="1">
      <c r="A13" s="635" t="s">
        <v>148</v>
      </c>
      <c r="B13" s="641" t="s">
        <v>496</v>
      </c>
      <c r="C13" s="637">
        <v>2007</v>
      </c>
      <c r="D13" s="642">
        <v>0</v>
      </c>
      <c r="E13" s="638">
        <v>0</v>
      </c>
      <c r="F13" s="642">
        <v>0</v>
      </c>
      <c r="G13" s="642">
        <v>0</v>
      </c>
      <c r="H13" s="642">
        <v>0</v>
      </c>
      <c r="I13" s="643">
        <f t="shared" si="0"/>
        <v>0</v>
      </c>
    </row>
    <row r="14" spans="1:9" ht="16.5" customHeight="1" hidden="1">
      <c r="A14" s="635" t="s">
        <v>177</v>
      </c>
      <c r="B14" s="641" t="s">
        <v>497</v>
      </c>
      <c r="C14" s="637">
        <v>2007</v>
      </c>
      <c r="D14" s="644">
        <v>0</v>
      </c>
      <c r="E14" s="644">
        <v>0</v>
      </c>
      <c r="F14" s="644">
        <v>0</v>
      </c>
      <c r="G14" s="644">
        <v>0</v>
      </c>
      <c r="H14" s="644">
        <v>0</v>
      </c>
      <c r="I14" s="643">
        <f t="shared" si="0"/>
        <v>0</v>
      </c>
    </row>
    <row r="15" spans="1:9" ht="21.75" customHeight="1">
      <c r="A15" s="635" t="s">
        <v>331</v>
      </c>
      <c r="B15" s="641" t="s">
        <v>498</v>
      </c>
      <c r="C15" s="637">
        <v>2007</v>
      </c>
      <c r="D15" s="642">
        <v>97400</v>
      </c>
      <c r="E15" s="638">
        <v>6000</v>
      </c>
      <c r="F15" s="642">
        <v>5597</v>
      </c>
      <c r="G15" s="642">
        <v>0</v>
      </c>
      <c r="H15" s="642">
        <v>0</v>
      </c>
      <c r="I15" s="643">
        <f t="shared" si="0"/>
        <v>108997</v>
      </c>
    </row>
    <row r="16" spans="1:9" ht="21.75" customHeight="1">
      <c r="A16" s="635" t="s">
        <v>200</v>
      </c>
      <c r="B16" s="645" t="s">
        <v>499</v>
      </c>
      <c r="C16" s="637">
        <v>2007</v>
      </c>
      <c r="D16" s="644">
        <v>18581</v>
      </c>
      <c r="E16" s="644">
        <v>1500</v>
      </c>
      <c r="F16" s="644">
        <v>1000</v>
      </c>
      <c r="G16" s="644">
        <v>0</v>
      </c>
      <c r="H16" s="644">
        <v>0</v>
      </c>
      <c r="I16" s="643">
        <f t="shared" si="0"/>
        <v>21081</v>
      </c>
    </row>
    <row r="17" spans="1:9" ht="15" hidden="1">
      <c r="A17" s="635" t="s">
        <v>211</v>
      </c>
      <c r="B17" s="645" t="s">
        <v>500</v>
      </c>
      <c r="C17" s="637">
        <v>2011</v>
      </c>
      <c r="D17" s="644">
        <v>0</v>
      </c>
      <c r="E17" s="644">
        <v>0</v>
      </c>
      <c r="F17" s="644">
        <v>0</v>
      </c>
      <c r="G17" s="644">
        <v>0</v>
      </c>
      <c r="H17" s="644">
        <v>0</v>
      </c>
      <c r="I17" s="643">
        <f t="shared" si="0"/>
        <v>0</v>
      </c>
    </row>
    <row r="18" spans="1:9" ht="15" hidden="1">
      <c r="A18" s="635" t="s">
        <v>343</v>
      </c>
      <c r="B18" s="641" t="s">
        <v>501</v>
      </c>
      <c r="C18" s="637">
        <v>2011</v>
      </c>
      <c r="D18" s="644">
        <v>0</v>
      </c>
      <c r="E18" s="644">
        <v>0</v>
      </c>
      <c r="F18" s="644">
        <v>0</v>
      </c>
      <c r="G18" s="644">
        <v>0</v>
      </c>
      <c r="H18" s="644">
        <v>0</v>
      </c>
      <c r="I18" s="643">
        <f t="shared" si="0"/>
        <v>0</v>
      </c>
    </row>
    <row r="19" spans="1:9" ht="18" customHeight="1">
      <c r="A19" s="626" t="s">
        <v>451</v>
      </c>
      <c r="B19" s="632" t="s">
        <v>502</v>
      </c>
      <c r="C19" s="639"/>
      <c r="D19" s="646">
        <f>SUM(D20:D20)</f>
        <v>0</v>
      </c>
      <c r="E19" s="646">
        <f>SUM(E20:E20)</f>
        <v>0</v>
      </c>
      <c r="F19" s="646">
        <f>SUM(F20:F20)</f>
        <v>0</v>
      </c>
      <c r="G19" s="646">
        <f>SUM(G20:G20)</f>
        <v>0</v>
      </c>
      <c r="H19" s="646">
        <f>SUM(H20:H20)</f>
        <v>0</v>
      </c>
      <c r="I19" s="640">
        <f t="shared" si="0"/>
        <v>0</v>
      </c>
    </row>
    <row r="20" spans="1:9" ht="21.75" customHeight="1">
      <c r="A20" s="635" t="s">
        <v>453</v>
      </c>
      <c r="B20" s="636" t="s">
        <v>494</v>
      </c>
      <c r="C20" s="637"/>
      <c r="D20" s="638"/>
      <c r="E20" s="638"/>
      <c r="F20" s="638"/>
      <c r="G20" s="638"/>
      <c r="H20" s="638"/>
      <c r="I20" s="647">
        <f t="shared" si="0"/>
        <v>0</v>
      </c>
    </row>
    <row r="21" spans="1:9" ht="19.5" customHeight="1">
      <c r="A21" s="626" t="s">
        <v>455</v>
      </c>
      <c r="B21" s="632" t="s">
        <v>503</v>
      </c>
      <c r="C21" s="639"/>
      <c r="D21" s="646">
        <f>SUM(D22:D22)</f>
        <v>0</v>
      </c>
      <c r="E21" s="646">
        <f>SUM(E22:E22)</f>
        <v>0</v>
      </c>
      <c r="F21" s="646">
        <f>SUM(F22:F22)</f>
        <v>0</v>
      </c>
      <c r="G21" s="646">
        <f>SUM(G22:G22)</f>
        <v>0</v>
      </c>
      <c r="H21" s="646">
        <f>SUM(H22:H22)</f>
        <v>0</v>
      </c>
      <c r="I21" s="640">
        <f t="shared" si="0"/>
        <v>0</v>
      </c>
    </row>
    <row r="22" spans="1:9" ht="21.75" customHeight="1">
      <c r="A22" s="635" t="s">
        <v>457</v>
      </c>
      <c r="B22" s="648" t="s">
        <v>494</v>
      </c>
      <c r="C22" s="637"/>
      <c r="D22" s="638"/>
      <c r="E22" s="638"/>
      <c r="F22" s="638"/>
      <c r="G22" s="638"/>
      <c r="H22" s="638"/>
      <c r="I22" s="647">
        <f t="shared" si="0"/>
        <v>0</v>
      </c>
    </row>
    <row r="23" spans="1:9" ht="21.75" customHeight="1">
      <c r="A23" s="626" t="s">
        <v>459</v>
      </c>
      <c r="B23" s="649" t="s">
        <v>504</v>
      </c>
      <c r="C23" s="650"/>
      <c r="D23" s="640">
        <f>D9+D12+D19+D21</f>
        <v>115981</v>
      </c>
      <c r="E23" s="640">
        <f>E9+E12+E19+E21</f>
        <v>7500</v>
      </c>
      <c r="F23" s="640">
        <f>F9+F12+F19+F21</f>
        <v>6597</v>
      </c>
      <c r="G23" s="640">
        <f>G9+G12+G19+G21</f>
        <v>0</v>
      </c>
      <c r="H23" s="640">
        <f>H9+H12+H19+H21</f>
        <v>0</v>
      </c>
      <c r="I23" s="640">
        <f t="shared" si="0"/>
        <v>130078</v>
      </c>
    </row>
  </sheetData>
  <sheetProtection/>
  <mergeCells count="5">
    <mergeCell ref="I6:I7"/>
    <mergeCell ref="A6:A7"/>
    <mergeCell ref="B6:B7"/>
    <mergeCell ref="C6:C7"/>
    <mergeCell ref="D6:D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47"/>
  </sheetPr>
  <dimension ref="A1:D17"/>
  <sheetViews>
    <sheetView view="pageBreakPreview" zoomScale="140" zoomScaleNormal="140" zoomScaleSheetLayoutView="140" zoomScalePageLayoutView="0" workbookViewId="0" topLeftCell="A1">
      <selection activeCell="C15" sqref="C15"/>
    </sheetView>
  </sheetViews>
  <sheetFormatPr defaultColWidth="9.140625" defaultRowHeight="12.75"/>
  <cols>
    <col min="1" max="1" width="5.00390625" style="677" customWidth="1"/>
    <col min="2" max="2" width="32.8515625" style="677" customWidth="1"/>
    <col min="3" max="3" width="23.140625" style="677" customWidth="1"/>
    <col min="4" max="4" width="21.57421875" style="677" customWidth="1"/>
  </cols>
  <sheetData>
    <row r="1" spans="1:4" ht="15.75">
      <c r="A1" s="660"/>
      <c r="B1" s="661"/>
      <c r="C1" s="554"/>
      <c r="D1" s="662" t="s">
        <v>521</v>
      </c>
    </row>
    <row r="2" spans="1:4" ht="15.75">
      <c r="A2" s="660"/>
      <c r="B2" s="661"/>
      <c r="C2" s="663"/>
      <c r="D2" s="663"/>
    </row>
    <row r="3" spans="1:4" ht="15.75">
      <c r="A3" s="660"/>
      <c r="B3" s="661"/>
      <c r="C3" s="664"/>
      <c r="D3" s="664"/>
    </row>
    <row r="4" spans="1:4" s="666" customFormat="1" ht="30" customHeight="1">
      <c r="A4" s="665" t="s">
        <v>564</v>
      </c>
      <c r="B4" s="665"/>
      <c r="C4" s="665"/>
      <c r="D4" s="665"/>
    </row>
    <row r="5" spans="1:4" s="666" customFormat="1" ht="15.75">
      <c r="A5" s="660"/>
      <c r="B5" s="661"/>
      <c r="C5" s="661"/>
      <c r="D5" s="661"/>
    </row>
    <row r="6" spans="1:4" ht="15">
      <c r="A6" s="667"/>
      <c r="B6" s="668"/>
      <c r="C6" s="668"/>
      <c r="D6" s="669" t="s">
        <v>488</v>
      </c>
    </row>
    <row r="7" spans="1:4" ht="46.5" customHeight="1">
      <c r="A7" s="670" t="s">
        <v>425</v>
      </c>
      <c r="B7" s="671" t="s">
        <v>74</v>
      </c>
      <c r="C7" s="671" t="s">
        <v>522</v>
      </c>
      <c r="D7" s="671" t="s">
        <v>523</v>
      </c>
    </row>
    <row r="8" spans="1:4" ht="12.75">
      <c r="A8" s="672">
        <v>1</v>
      </c>
      <c r="B8" s="672">
        <v>2</v>
      </c>
      <c r="C8" s="672">
        <v>3</v>
      </c>
      <c r="D8" s="672">
        <v>4</v>
      </c>
    </row>
    <row r="9" spans="1:4" ht="18" customHeight="1">
      <c r="A9" s="673" t="s">
        <v>81</v>
      </c>
      <c r="B9" s="674" t="s">
        <v>524</v>
      </c>
      <c r="C9" s="675">
        <v>4500</v>
      </c>
      <c r="D9" s="675"/>
    </row>
    <row r="10" spans="1:4" ht="12.75">
      <c r="A10" s="673" t="s">
        <v>101</v>
      </c>
      <c r="B10" s="674"/>
      <c r="C10" s="675"/>
      <c r="D10" s="675"/>
    </row>
    <row r="11" spans="1:4" ht="12.75">
      <c r="A11" s="673" t="s">
        <v>116</v>
      </c>
      <c r="B11" s="674"/>
      <c r="C11" s="675"/>
      <c r="D11" s="675"/>
    </row>
    <row r="12" spans="1:4" ht="12.75">
      <c r="A12" s="673" t="s">
        <v>319</v>
      </c>
      <c r="B12" s="674"/>
      <c r="C12" s="675"/>
      <c r="D12" s="675"/>
    </row>
    <row r="13" spans="1:4" ht="12.75">
      <c r="A13" s="673" t="s">
        <v>148</v>
      </c>
      <c r="B13" s="674"/>
      <c r="C13" s="675"/>
      <c r="D13" s="675"/>
    </row>
    <row r="14" spans="1:4" ht="12.75">
      <c r="A14" s="673" t="s">
        <v>331</v>
      </c>
      <c r="B14" s="674"/>
      <c r="C14" s="675"/>
      <c r="D14" s="675"/>
    </row>
    <row r="15" spans="1:4" ht="12.75">
      <c r="A15" s="673" t="s">
        <v>200</v>
      </c>
      <c r="B15" s="674"/>
      <c r="C15" s="675"/>
      <c r="D15" s="675"/>
    </row>
    <row r="16" spans="1:4" ht="12.75">
      <c r="A16" s="673" t="s">
        <v>343</v>
      </c>
      <c r="B16" s="674"/>
      <c r="C16" s="675"/>
      <c r="D16" s="675"/>
    </row>
    <row r="17" spans="1:4" ht="18.75" customHeight="1">
      <c r="A17" s="670" t="s">
        <v>525</v>
      </c>
      <c r="B17" s="676" t="s">
        <v>439</v>
      </c>
      <c r="C17" s="646">
        <f>SUM(C9:C16)</f>
        <v>4500</v>
      </c>
      <c r="D17" s="646">
        <f>SUM(D9:D16)</f>
        <v>0</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7"/>
  </sheetPr>
  <dimension ref="A1:A24"/>
  <sheetViews>
    <sheetView tabSelected="1" view="pageBreakPreview" zoomScale="120" zoomScaleSheetLayoutView="120" zoomScalePageLayoutView="0" workbookViewId="0" topLeftCell="A13">
      <selection activeCell="A11" sqref="A11"/>
    </sheetView>
  </sheetViews>
  <sheetFormatPr defaultColWidth="9.140625" defaultRowHeight="12.75"/>
  <cols>
    <col min="1" max="1" width="92.57421875" style="0" customWidth="1"/>
  </cols>
  <sheetData>
    <row r="1" ht="15.75" customHeight="1">
      <c r="A1" s="651" t="s">
        <v>520</v>
      </c>
    </row>
    <row r="2" ht="13.5">
      <c r="A2" s="652"/>
    </row>
    <row r="3" ht="13.5">
      <c r="A3" s="652"/>
    </row>
    <row r="4" ht="13.5">
      <c r="A4" s="652"/>
    </row>
    <row r="5" ht="15.75">
      <c r="A5" s="653" t="s">
        <v>50</v>
      </c>
    </row>
    <row r="6" ht="15.75">
      <c r="A6" s="654"/>
    </row>
    <row r="7" ht="12.75">
      <c r="A7" s="655"/>
    </row>
    <row r="8" ht="12.75">
      <c r="A8" s="656"/>
    </row>
    <row r="9" ht="12.75">
      <c r="A9" s="656"/>
    </row>
    <row r="10" ht="12.75">
      <c r="A10" s="656"/>
    </row>
    <row r="11" ht="24.75" customHeight="1">
      <c r="A11" s="657" t="s">
        <v>510</v>
      </c>
    </row>
    <row r="12" ht="24.75" customHeight="1">
      <c r="A12" s="657" t="s">
        <v>511</v>
      </c>
    </row>
    <row r="13" ht="24.75" customHeight="1">
      <c r="A13" s="657" t="s">
        <v>512</v>
      </c>
    </row>
    <row r="14" ht="24.75" customHeight="1">
      <c r="A14" s="657" t="s">
        <v>513</v>
      </c>
    </row>
    <row r="15" ht="24.75" customHeight="1">
      <c r="A15" s="657" t="s">
        <v>514</v>
      </c>
    </row>
    <row r="16" ht="24.75" customHeight="1">
      <c r="A16" s="657" t="s">
        <v>515</v>
      </c>
    </row>
    <row r="17" ht="24.75" customHeight="1">
      <c r="A17" s="657" t="s">
        <v>516</v>
      </c>
    </row>
    <row r="18" ht="12.75">
      <c r="A18" s="656"/>
    </row>
    <row r="19" ht="12.75">
      <c r="A19" s="656"/>
    </row>
    <row r="20" ht="12.75">
      <c r="A20" s="656"/>
    </row>
    <row r="21" ht="12.75">
      <c r="A21" s="658" t="s">
        <v>517</v>
      </c>
    </row>
    <row r="22" ht="12.75">
      <c r="A22" s="658"/>
    </row>
    <row r="23" ht="12.75">
      <c r="A23" t="s">
        <v>518</v>
      </c>
    </row>
    <row r="24" ht="12.75">
      <c r="A24" s="659" t="s">
        <v>519</v>
      </c>
    </row>
  </sheetData>
  <sheetProtection password="CF23"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R199"/>
  <sheetViews>
    <sheetView view="pageBreakPreview" zoomScale="140" zoomScaleNormal="140" zoomScaleSheetLayoutView="140" zoomScalePageLayoutView="0" workbookViewId="0" topLeftCell="A105">
      <selection activeCell="C130" sqref="C130"/>
    </sheetView>
  </sheetViews>
  <sheetFormatPr defaultColWidth="9.28125" defaultRowHeight="12.75"/>
  <cols>
    <col min="1" max="1" width="6.28125" style="85" customWidth="1"/>
    <col min="2" max="2" width="55.7109375" style="98" customWidth="1"/>
    <col min="3" max="3" width="12.7109375" style="96" customWidth="1"/>
    <col min="4" max="5" width="8.7109375" style="85" hidden="1" customWidth="1"/>
    <col min="6" max="6" width="10.7109375" style="85" hidden="1" customWidth="1"/>
    <col min="7" max="9" width="8.7109375" style="85" hidden="1" customWidth="1"/>
    <col min="10" max="10" width="10.7109375" style="85" customWidth="1"/>
    <col min="11" max="11" width="9.140625" style="0" customWidth="1"/>
    <col min="12" max="12" width="10.7109375" style="96" customWidth="1"/>
    <col min="13" max="13" width="9.00390625" style="90" customWidth="1"/>
    <col min="14" max="16384" width="9.28125" style="90" customWidth="1"/>
  </cols>
  <sheetData>
    <row r="1" spans="2:12" ht="10.5" customHeight="1">
      <c r="B1" s="86"/>
      <c r="C1" s="88" t="s">
        <v>68</v>
      </c>
      <c r="D1" s="87"/>
      <c r="E1" s="87"/>
      <c r="F1" s="87"/>
      <c r="G1" s="88" t="s">
        <v>68</v>
      </c>
      <c r="H1" s="87"/>
      <c r="I1" s="88" t="s">
        <v>68</v>
      </c>
      <c r="J1" s="87"/>
      <c r="L1" s="89"/>
    </row>
    <row r="2" spans="1:10" ht="13.5" customHeight="1">
      <c r="A2" s="91" t="s">
        <v>69</v>
      </c>
      <c r="B2" s="92"/>
      <c r="C2" s="93"/>
      <c r="D2" s="94"/>
      <c r="E2" s="94"/>
      <c r="F2" s="94"/>
      <c r="G2" s="94"/>
      <c r="H2" s="94"/>
      <c r="I2" s="94"/>
      <c r="J2" s="95"/>
    </row>
    <row r="3" spans="1:3" ht="12.75" customHeight="1">
      <c r="A3" s="757" t="s">
        <v>570</v>
      </c>
      <c r="B3" s="757"/>
      <c r="C3" s="757"/>
    </row>
    <row r="4" spans="1:10" ht="13.5" customHeight="1" hidden="1">
      <c r="A4" s="91" t="s">
        <v>70</v>
      </c>
      <c r="B4" s="92"/>
      <c r="C4" s="93"/>
      <c r="D4" s="94"/>
      <c r="E4" s="94"/>
      <c r="F4" s="94"/>
      <c r="G4" s="94"/>
      <c r="H4" s="94"/>
      <c r="I4" s="94"/>
      <c r="J4" s="95"/>
    </row>
    <row r="5" spans="1:10" ht="27" customHeight="1" hidden="1">
      <c r="A5" s="97" t="s">
        <v>418</v>
      </c>
      <c r="B5" s="92"/>
      <c r="C5" s="93"/>
      <c r="D5" s="94"/>
      <c r="E5" s="94"/>
      <c r="F5" s="94"/>
      <c r="G5" s="94"/>
      <c r="H5" s="94"/>
      <c r="I5" s="94"/>
      <c r="J5" s="95"/>
    </row>
    <row r="6" ht="9" customHeight="1"/>
    <row r="7" spans="2:12" ht="15.75" customHeight="1">
      <c r="B7" s="99" t="s">
        <v>71</v>
      </c>
      <c r="C7" s="100"/>
      <c r="D7" s="100"/>
      <c r="E7" s="100"/>
      <c r="F7" s="100"/>
      <c r="G7" s="100"/>
      <c r="H7" s="100"/>
      <c r="I7" s="100"/>
      <c r="J7" s="100"/>
      <c r="L7" s="99"/>
    </row>
    <row r="8" spans="1:12" ht="10.5" customHeight="1">
      <c r="A8" s="758"/>
      <c r="B8" s="758"/>
      <c r="C8" s="104" t="s">
        <v>577</v>
      </c>
      <c r="D8" s="103"/>
      <c r="E8" s="103"/>
      <c r="F8" s="102"/>
      <c r="G8" s="104" t="s">
        <v>72</v>
      </c>
      <c r="H8" s="102"/>
      <c r="I8" s="104" t="s">
        <v>72</v>
      </c>
      <c r="J8" s="104"/>
      <c r="L8" s="104"/>
    </row>
    <row r="9" spans="1:12" ht="31.5" customHeight="1">
      <c r="A9" s="105" t="s">
        <v>73</v>
      </c>
      <c r="B9" s="106" t="s">
        <v>74</v>
      </c>
      <c r="C9" s="107" t="s">
        <v>573</v>
      </c>
      <c r="D9" s="108" t="s">
        <v>75</v>
      </c>
      <c r="E9" s="109" t="s">
        <v>76</v>
      </c>
      <c r="F9" s="109" t="s">
        <v>77</v>
      </c>
      <c r="G9" s="110" t="s">
        <v>78</v>
      </c>
      <c r="H9" s="107" t="s">
        <v>79</v>
      </c>
      <c r="I9" s="110" t="s">
        <v>80</v>
      </c>
      <c r="J9" s="111"/>
      <c r="L9" s="112"/>
    </row>
    <row r="10" spans="1:12" s="116" customFormat="1" ht="12" customHeight="1">
      <c r="A10" s="113">
        <v>1</v>
      </c>
      <c r="B10" s="114">
        <v>2</v>
      </c>
      <c r="C10" s="113">
        <v>3</v>
      </c>
      <c r="D10" s="113">
        <v>4</v>
      </c>
      <c r="E10" s="113">
        <v>5</v>
      </c>
      <c r="F10" s="113">
        <v>6</v>
      </c>
      <c r="G10" s="113">
        <v>7</v>
      </c>
      <c r="H10" s="113">
        <v>8</v>
      </c>
      <c r="I10" s="113">
        <v>9</v>
      </c>
      <c r="J10" s="115"/>
      <c r="L10" s="115"/>
    </row>
    <row r="11" spans="1:12" s="124" customFormat="1" ht="13.5" customHeight="1">
      <c r="A11" s="117" t="s">
        <v>81</v>
      </c>
      <c r="B11" s="118" t="s">
        <v>82</v>
      </c>
      <c r="C11" s="480">
        <f>+C12+C14+C16+C18+C20+C22</f>
        <v>186603496</v>
      </c>
      <c r="D11" s="480">
        <f>+D12+D14+D16+D18+D20+D22</f>
        <v>13268</v>
      </c>
      <c r="E11" s="480">
        <f>+E12+E14+E16+E18+E20+E22</f>
        <v>186616764</v>
      </c>
      <c r="F11" s="480">
        <f>+F12+F14+F16+F18+F20+F22</f>
        <v>81224</v>
      </c>
      <c r="G11" s="481">
        <f>F11/E11*100</f>
        <v>0.04352449279422721</v>
      </c>
      <c r="H11" s="480">
        <f>+H12+H14+H16+H18+H20+H22</f>
        <v>140795</v>
      </c>
      <c r="I11" s="489">
        <f>H11/E11*100</f>
        <v>0.07544606228409362</v>
      </c>
      <c r="J11" s="121"/>
      <c r="K11" s="122"/>
      <c r="L11" s="123"/>
    </row>
    <row r="12" spans="1:12" s="124" customFormat="1" ht="12" customHeight="1">
      <c r="A12" s="125" t="s">
        <v>83</v>
      </c>
      <c r="B12" s="126" t="s">
        <v>84</v>
      </c>
      <c r="C12" s="482">
        <v>67388156</v>
      </c>
      <c r="D12" s="482">
        <f>'1.mell. összevont'!D12</f>
        <v>0</v>
      </c>
      <c r="E12" s="482">
        <f>'1.mell. összevont'!E12</f>
        <v>67388156</v>
      </c>
      <c r="F12" s="482">
        <f>'1.mell. összevont'!F12</f>
        <v>38693</v>
      </c>
      <c r="G12" s="482">
        <f>'1.mell. összevont'!G12</f>
        <v>0.05741810178037814</v>
      </c>
      <c r="H12" s="482">
        <f>'1.mell. összevont'!H12</f>
        <v>56551</v>
      </c>
      <c r="I12" s="486">
        <f>H12/E12*100</f>
        <v>0.08391830754353925</v>
      </c>
      <c r="J12" s="127"/>
      <c r="K12" s="122"/>
      <c r="L12" s="128"/>
    </row>
    <row r="13" spans="1:12" s="134" customFormat="1" ht="25.5" customHeight="1">
      <c r="A13" s="129"/>
      <c r="B13" s="130" t="s">
        <v>479</v>
      </c>
      <c r="C13" s="484"/>
      <c r="D13" s="484"/>
      <c r="E13" s="484"/>
      <c r="F13" s="484"/>
      <c r="G13" s="485"/>
      <c r="H13" s="484"/>
      <c r="I13" s="486"/>
      <c r="J13" s="131"/>
      <c r="K13" s="132"/>
      <c r="L13" s="133"/>
    </row>
    <row r="14" spans="1:12" s="124" customFormat="1" ht="12" customHeight="1">
      <c r="A14" s="125" t="s">
        <v>86</v>
      </c>
      <c r="B14" s="126" t="s">
        <v>87</v>
      </c>
      <c r="C14" s="482">
        <v>61484167</v>
      </c>
      <c r="D14" s="482">
        <f>'1.mell. összevont'!D13</f>
        <v>-1863</v>
      </c>
      <c r="E14" s="482">
        <f>'1.mell. összevont'!E13</f>
        <v>61482304</v>
      </c>
      <c r="F14" s="482">
        <f>'1.mell. összevont'!F13</f>
        <v>22853</v>
      </c>
      <c r="G14" s="482">
        <f>'1.mell. összevont'!G13</f>
        <v>0.03717004489617045</v>
      </c>
      <c r="H14" s="482">
        <f>'1.mell. összevont'!H13</f>
        <v>41016</v>
      </c>
      <c r="I14" s="486">
        <f>H14/E14*100</f>
        <v>0.06671187859192786</v>
      </c>
      <c r="J14" s="127"/>
      <c r="K14" s="122"/>
      <c r="L14" s="128"/>
    </row>
    <row r="15" spans="1:12" s="138" customFormat="1" ht="12" customHeight="1">
      <c r="A15" s="135"/>
      <c r="B15" s="600" t="s">
        <v>480</v>
      </c>
      <c r="C15" s="484"/>
      <c r="D15" s="484"/>
      <c r="E15" s="484"/>
      <c r="F15" s="484"/>
      <c r="G15" s="485"/>
      <c r="H15" s="484"/>
      <c r="I15" s="486"/>
      <c r="J15" s="131"/>
      <c r="K15" s="136"/>
      <c r="L15" s="137"/>
    </row>
    <row r="16" spans="1:12" s="124" customFormat="1" ht="12" customHeight="1">
      <c r="A16" s="125" t="s">
        <v>89</v>
      </c>
      <c r="B16" s="126" t="s">
        <v>90</v>
      </c>
      <c r="C16" s="482">
        <v>54386413</v>
      </c>
      <c r="D16" s="482">
        <f>'1.mell. összevont'!D14</f>
        <v>23550</v>
      </c>
      <c r="E16" s="482">
        <f>'1.mell. összevont'!E14</f>
        <v>54409963</v>
      </c>
      <c r="F16" s="482">
        <f>'1.mell. összevont'!F14</f>
        <v>12736</v>
      </c>
      <c r="G16" s="482">
        <f>'1.mell. összevont'!G14</f>
        <v>0.023407477781229147</v>
      </c>
      <c r="H16" s="482">
        <f>'1.mell. összevont'!H14</f>
        <v>24538</v>
      </c>
      <c r="I16" s="486">
        <f>H16/E16*100</f>
        <v>0.045098358181202954</v>
      </c>
      <c r="J16" s="127"/>
      <c r="K16" s="122"/>
      <c r="L16" s="128"/>
    </row>
    <row r="17" spans="1:12" s="138" customFormat="1" ht="25.5" customHeight="1">
      <c r="A17" s="135"/>
      <c r="B17" s="130" t="s">
        <v>481</v>
      </c>
      <c r="C17" s="484"/>
      <c r="D17" s="484"/>
      <c r="E17" s="484"/>
      <c r="F17" s="484"/>
      <c r="G17" s="485"/>
      <c r="H17" s="484"/>
      <c r="I17" s="486"/>
      <c r="J17" s="131"/>
      <c r="K17" s="136"/>
      <c r="L17" s="137"/>
    </row>
    <row r="18" spans="1:12" s="124" customFormat="1" ht="12" customHeight="1">
      <c r="A18" s="125" t="s">
        <v>92</v>
      </c>
      <c r="B18" s="126" t="s">
        <v>93</v>
      </c>
      <c r="C18" s="482">
        <v>3344760</v>
      </c>
      <c r="D18" s="482">
        <f>'1.mell. összevont'!D15</f>
        <v>0</v>
      </c>
      <c r="E18" s="482">
        <f>'1.mell. összevont'!E15</f>
        <v>3344760</v>
      </c>
      <c r="F18" s="482">
        <f>'1.mell. összevont'!F15</f>
        <v>1632</v>
      </c>
      <c r="G18" s="482">
        <f>'1.mell. összevont'!G15</f>
        <v>0.04879273849244789</v>
      </c>
      <c r="H18" s="482">
        <f>'1.mell. összevont'!H15</f>
        <v>2584</v>
      </c>
      <c r="I18" s="486">
        <f>H18/E18*100</f>
        <v>0.07725516927970916</v>
      </c>
      <c r="J18" s="127"/>
      <c r="K18" s="122"/>
      <c r="L18" s="128"/>
    </row>
    <row r="19" spans="1:12" s="138" customFormat="1" ht="25.5" customHeight="1">
      <c r="A19" s="135"/>
      <c r="B19" s="139" t="s">
        <v>94</v>
      </c>
      <c r="C19" s="484"/>
      <c r="D19" s="484"/>
      <c r="E19" s="484"/>
      <c r="F19" s="484"/>
      <c r="G19" s="485"/>
      <c r="H19" s="484"/>
      <c r="I19" s="486"/>
      <c r="J19" s="131"/>
      <c r="K19" s="136"/>
      <c r="L19" s="137"/>
    </row>
    <row r="20" spans="1:12" s="124" customFormat="1" ht="12" customHeight="1">
      <c r="A20" s="125" t="s">
        <v>95</v>
      </c>
      <c r="B20" s="126" t="s">
        <v>96</v>
      </c>
      <c r="C20" s="482">
        <f>'1.mell. összevont'!C16</f>
        <v>0</v>
      </c>
      <c r="D20" s="482">
        <f>'1.mell. összevont'!D16</f>
        <v>4352</v>
      </c>
      <c r="E20" s="482">
        <f>'1.mell. összevont'!E16</f>
        <v>4352</v>
      </c>
      <c r="F20" s="482">
        <f>'1.mell. összevont'!F16</f>
        <v>4541</v>
      </c>
      <c r="G20" s="482">
        <f>'1.mell. összevont'!G16</f>
        <v>104.34283088235294</v>
      </c>
      <c r="H20" s="482">
        <f>'1.mell. összevont'!H16</f>
        <v>365</v>
      </c>
      <c r="I20" s="486">
        <f>H20/E20*100</f>
        <v>8.386948529411764</v>
      </c>
      <c r="J20" s="127"/>
      <c r="K20" s="122"/>
      <c r="L20" s="128"/>
    </row>
    <row r="21" spans="1:12" s="138" customFormat="1" ht="25.5" customHeight="1" hidden="1">
      <c r="A21" s="135"/>
      <c r="B21" s="130" t="s">
        <v>97</v>
      </c>
      <c r="C21" s="484"/>
      <c r="D21" s="484"/>
      <c r="E21" s="484"/>
      <c r="F21" s="484"/>
      <c r="G21" s="485"/>
      <c r="H21" s="484"/>
      <c r="I21" s="486"/>
      <c r="J21" s="131"/>
      <c r="K21" s="136"/>
      <c r="L21" s="137"/>
    </row>
    <row r="22" spans="1:12" s="124" customFormat="1" ht="12" customHeight="1">
      <c r="A22" s="125" t="s">
        <v>98</v>
      </c>
      <c r="B22" s="126" t="s">
        <v>99</v>
      </c>
      <c r="C22" s="482">
        <f>'1.mell. összevont'!C17</f>
        <v>0</v>
      </c>
      <c r="D22" s="482">
        <f>'1.mell. összevont'!D17</f>
        <v>-12771</v>
      </c>
      <c r="E22" s="482">
        <f>'1.mell. összevont'!E17</f>
        <v>-12771</v>
      </c>
      <c r="F22" s="482">
        <f>'1.mell. összevont'!F17</f>
        <v>769</v>
      </c>
      <c r="G22" s="482">
        <f>'1.mell. összevont'!G17</f>
        <v>-6.021454858664161</v>
      </c>
      <c r="H22" s="482">
        <f>'1.mell. összevont'!H17</f>
        <v>15741</v>
      </c>
      <c r="I22" s="486">
        <f>H22/E22*100</f>
        <v>-123.25581395348837</v>
      </c>
      <c r="J22" s="127"/>
      <c r="K22" s="122"/>
      <c r="L22" s="128"/>
    </row>
    <row r="23" spans="1:12" s="138" customFormat="1" ht="12" customHeight="1">
      <c r="A23" s="135"/>
      <c r="B23" s="140" t="s">
        <v>100</v>
      </c>
      <c r="C23" s="484"/>
      <c r="D23" s="484"/>
      <c r="E23" s="484"/>
      <c r="F23" s="484"/>
      <c r="G23" s="485"/>
      <c r="H23" s="484"/>
      <c r="I23" s="486"/>
      <c r="J23" s="131"/>
      <c r="K23" s="136"/>
      <c r="L23" s="137"/>
    </row>
    <row r="24" spans="1:12" s="124" customFormat="1" ht="13.5" customHeight="1">
      <c r="A24" s="117" t="s">
        <v>101</v>
      </c>
      <c r="B24" s="141" t="s">
        <v>102</v>
      </c>
      <c r="C24" s="480">
        <f>+C25+C26+C27+C28+C29</f>
        <v>76200450</v>
      </c>
      <c r="D24" s="480">
        <f>+D25+D26+D27+D28+D29</f>
        <v>1409</v>
      </c>
      <c r="E24" s="480">
        <f>+E25+E26+E27+E28+E29</f>
        <v>76201859</v>
      </c>
      <c r="F24" s="480">
        <f>+F25+F26+F27+F28+F29</f>
        <v>65601</v>
      </c>
      <c r="G24" s="481">
        <f>F24/E24*100</f>
        <v>0.08608845093923496</v>
      </c>
      <c r="H24" s="480">
        <f>+H25+H26+H27+H28+H29</f>
        <v>93543</v>
      </c>
      <c r="I24" s="489">
        <f aca="true" t="shared" si="0" ref="I24:I29">H24/E24*100</f>
        <v>0.1227568477036761</v>
      </c>
      <c r="J24" s="121"/>
      <c r="K24" s="122"/>
      <c r="L24" s="123"/>
    </row>
    <row r="25" spans="1:12" s="124" customFormat="1" ht="12" customHeight="1">
      <c r="A25" s="125" t="s">
        <v>103</v>
      </c>
      <c r="B25" s="126" t="s">
        <v>104</v>
      </c>
      <c r="C25" s="482">
        <f>'1.mell. összevont'!C19</f>
        <v>0</v>
      </c>
      <c r="D25" s="482">
        <f>'1.mell. összevont'!D19</f>
        <v>0</v>
      </c>
      <c r="E25" s="482">
        <f>'1.mell. összevont'!E19</f>
        <v>0</v>
      </c>
      <c r="F25" s="482">
        <f>'1.mell. összevont'!F19</f>
        <v>0</v>
      </c>
      <c r="G25" s="482" t="e">
        <f>'1.mell. összevont'!G19</f>
        <v>#DIV/0!</v>
      </c>
      <c r="H25" s="482">
        <f>'1.mell. összevont'!H19</f>
        <v>0</v>
      </c>
      <c r="I25" s="486" t="e">
        <f t="shared" si="0"/>
        <v>#DIV/0!</v>
      </c>
      <c r="J25" s="127"/>
      <c r="K25" s="122"/>
      <c r="L25" s="128"/>
    </row>
    <row r="26" spans="1:12" s="124" customFormat="1" ht="12" customHeight="1">
      <c r="A26" s="125" t="s">
        <v>105</v>
      </c>
      <c r="B26" s="142" t="s">
        <v>106</v>
      </c>
      <c r="C26" s="482">
        <f>'1.mell. összevont'!C20</f>
        <v>0</v>
      </c>
      <c r="D26" s="482">
        <f>'1.mell. összevont'!D20</f>
        <v>0</v>
      </c>
      <c r="E26" s="482">
        <f>'1.mell. összevont'!E20</f>
        <v>0</v>
      </c>
      <c r="F26" s="482">
        <f>'1.mell. összevont'!F20</f>
        <v>0</v>
      </c>
      <c r="G26" s="482" t="e">
        <f>'1.mell. összevont'!G20</f>
        <v>#DIV/0!</v>
      </c>
      <c r="H26" s="482">
        <f>'1.mell. összevont'!H20</f>
        <v>0</v>
      </c>
      <c r="I26" s="486" t="e">
        <f t="shared" si="0"/>
        <v>#DIV/0!</v>
      </c>
      <c r="J26" s="127"/>
      <c r="K26" s="122"/>
      <c r="L26" s="128"/>
    </row>
    <row r="27" spans="1:12" s="124" customFormat="1" ht="12" customHeight="1">
      <c r="A27" s="125" t="s">
        <v>107</v>
      </c>
      <c r="B27" s="142" t="s">
        <v>108</v>
      </c>
      <c r="C27" s="482">
        <f>'1.mell. összevont'!C21</f>
        <v>0</v>
      </c>
      <c r="D27" s="482">
        <f>'1.mell. összevont'!D21</f>
        <v>0</v>
      </c>
      <c r="E27" s="482">
        <f>'1.mell. összevont'!E21</f>
        <v>0</v>
      </c>
      <c r="F27" s="482">
        <f>'1.mell. összevont'!F21</f>
        <v>0</v>
      </c>
      <c r="G27" s="482" t="e">
        <f>'1.mell. összevont'!G21</f>
        <v>#DIV/0!</v>
      </c>
      <c r="H27" s="482">
        <f>'1.mell. összevont'!H21</f>
        <v>0</v>
      </c>
      <c r="I27" s="486" t="e">
        <f t="shared" si="0"/>
        <v>#DIV/0!</v>
      </c>
      <c r="J27" s="127"/>
      <c r="K27" s="122"/>
      <c r="L27" s="128"/>
    </row>
    <row r="28" spans="1:12" s="124" customFormat="1" ht="12" customHeight="1">
      <c r="A28" s="125" t="s">
        <v>109</v>
      </c>
      <c r="B28" s="142" t="s">
        <v>110</v>
      </c>
      <c r="C28" s="482">
        <f>'1.mell. összevont'!C22</f>
        <v>0</v>
      </c>
      <c r="D28" s="482">
        <f>'1.mell. összevont'!D22</f>
        <v>0</v>
      </c>
      <c r="E28" s="482">
        <f>'1.mell. összevont'!E22</f>
        <v>0</v>
      </c>
      <c r="F28" s="482">
        <f>'1.mell. összevont'!F22</f>
        <v>0</v>
      </c>
      <c r="G28" s="482" t="e">
        <f>'1.mell. összevont'!G22</f>
        <v>#DIV/0!</v>
      </c>
      <c r="H28" s="482">
        <f>'1.mell. összevont'!H22</f>
        <v>0</v>
      </c>
      <c r="I28" s="486" t="e">
        <f t="shared" si="0"/>
        <v>#DIV/0!</v>
      </c>
      <c r="J28" s="127"/>
      <c r="K28" s="122"/>
      <c r="L28" s="128"/>
    </row>
    <row r="29" spans="1:12" s="124" customFormat="1" ht="12" customHeight="1">
      <c r="A29" s="125" t="s">
        <v>111</v>
      </c>
      <c r="B29" s="126" t="s">
        <v>112</v>
      </c>
      <c r="C29" s="482">
        <v>76200450</v>
      </c>
      <c r="D29" s="482">
        <f>'1.mell. összevont'!D23</f>
        <v>1409</v>
      </c>
      <c r="E29" s="482">
        <f>'1.mell. összevont'!E23</f>
        <v>76201859</v>
      </c>
      <c r="F29" s="482">
        <f>'1.mell. összevont'!F23</f>
        <v>65601</v>
      </c>
      <c r="G29" s="482">
        <f>'1.mell. összevont'!G23</f>
        <v>100.08399315062714</v>
      </c>
      <c r="H29" s="482">
        <f>'1.mell. összevont'!H23</f>
        <v>93543</v>
      </c>
      <c r="I29" s="486">
        <f t="shared" si="0"/>
        <v>0.1227568477036761</v>
      </c>
      <c r="J29" s="127"/>
      <c r="K29" s="122"/>
      <c r="L29" s="128"/>
    </row>
    <row r="30" spans="1:12" s="124" customFormat="1" ht="12" customHeight="1">
      <c r="A30" s="125"/>
      <c r="B30" s="139" t="s">
        <v>578</v>
      </c>
      <c r="C30" s="482"/>
      <c r="D30" s="482"/>
      <c r="E30" s="482"/>
      <c r="F30" s="482"/>
      <c r="G30" s="483"/>
      <c r="H30" s="482"/>
      <c r="I30" s="486"/>
      <c r="J30" s="127"/>
      <c r="K30" s="122"/>
      <c r="L30" s="128"/>
    </row>
    <row r="31" spans="1:12" s="148" customFormat="1" ht="12" customHeight="1">
      <c r="A31" s="143" t="s">
        <v>114</v>
      </c>
      <c r="B31" s="144" t="s">
        <v>115</v>
      </c>
      <c r="C31" s="487">
        <f>'1.mell. összevont'!C24</f>
        <v>0</v>
      </c>
      <c r="D31" s="487">
        <f>'1.mell. összevont'!D24</f>
        <v>0</v>
      </c>
      <c r="E31" s="487">
        <f>'1.mell. összevont'!E24</f>
        <v>0</v>
      </c>
      <c r="F31" s="487">
        <f>'1.mell. összevont'!F24</f>
        <v>0</v>
      </c>
      <c r="G31" s="487" t="e">
        <f>'1.mell. összevont'!G24</f>
        <v>#DIV/0!</v>
      </c>
      <c r="H31" s="487">
        <f>'1.mell. összevont'!H24</f>
        <v>0</v>
      </c>
      <c r="I31" s="488" t="e">
        <f aca="true" t="shared" si="1" ref="I31:I41">H31/E31*100</f>
        <v>#DIV/0!</v>
      </c>
      <c r="J31" s="145"/>
      <c r="K31" s="146"/>
      <c r="L31" s="147"/>
    </row>
    <row r="32" spans="1:12" s="124" customFormat="1" ht="13.5" customHeight="1">
      <c r="A32" s="117" t="s">
        <v>116</v>
      </c>
      <c r="B32" s="118" t="s">
        <v>117</v>
      </c>
      <c r="C32" s="480">
        <f>+C33+C34+C35+C36+C37</f>
        <v>0</v>
      </c>
      <c r="D32" s="480">
        <f>+D33+D34+D35+D36+D37</f>
        <v>0</v>
      </c>
      <c r="E32" s="480">
        <f>+E33+E34+E35+E36+E37</f>
        <v>0</v>
      </c>
      <c r="F32" s="480">
        <f>+F33+F34+F35+F36+F37</f>
        <v>0</v>
      </c>
      <c r="G32" s="489" t="e">
        <f>F32/E32*100</f>
        <v>#DIV/0!</v>
      </c>
      <c r="H32" s="480">
        <f>+H33+H34+H35+H36+H37</f>
        <v>0</v>
      </c>
      <c r="I32" s="489" t="e">
        <f t="shared" si="1"/>
        <v>#DIV/0!</v>
      </c>
      <c r="J32" s="121"/>
      <c r="K32" s="122"/>
      <c r="L32" s="123"/>
    </row>
    <row r="33" spans="1:12" s="124" customFormat="1" ht="12" customHeight="1">
      <c r="A33" s="125" t="s">
        <v>118</v>
      </c>
      <c r="B33" s="126" t="s">
        <v>119</v>
      </c>
      <c r="C33" s="482">
        <f>'1.mell. összevont'!C26</f>
        <v>0</v>
      </c>
      <c r="D33" s="482">
        <f>'1.mell. összevont'!D26</f>
        <v>0</v>
      </c>
      <c r="E33" s="482">
        <f>'1.mell. összevont'!E26</f>
        <v>0</v>
      </c>
      <c r="F33" s="482">
        <f>'1.mell. összevont'!F26</f>
        <v>0</v>
      </c>
      <c r="G33" s="482" t="e">
        <f>'1.mell. összevont'!G26</f>
        <v>#DIV/0!</v>
      </c>
      <c r="H33" s="482">
        <f>'1.mell. összevont'!H26</f>
        <v>0</v>
      </c>
      <c r="I33" s="486" t="e">
        <f t="shared" si="1"/>
        <v>#DIV/0!</v>
      </c>
      <c r="J33" s="127"/>
      <c r="K33" s="122"/>
      <c r="L33" s="128"/>
    </row>
    <row r="34" spans="1:12" s="124" customFormat="1" ht="12" customHeight="1">
      <c r="A34" s="125" t="s">
        <v>120</v>
      </c>
      <c r="B34" s="142" t="s">
        <v>121</v>
      </c>
      <c r="C34" s="482">
        <f>'1.mell. összevont'!C27</f>
        <v>0</v>
      </c>
      <c r="D34" s="482">
        <f>'1.mell. összevont'!D27</f>
        <v>0</v>
      </c>
      <c r="E34" s="482">
        <f>'1.mell. összevont'!E27</f>
        <v>0</v>
      </c>
      <c r="F34" s="482">
        <f>'1.mell. összevont'!F27</f>
        <v>0</v>
      </c>
      <c r="G34" s="482" t="e">
        <f>'1.mell. összevont'!G27</f>
        <v>#DIV/0!</v>
      </c>
      <c r="H34" s="482">
        <f>'1.mell. összevont'!H27</f>
        <v>0</v>
      </c>
      <c r="I34" s="486" t="e">
        <f t="shared" si="1"/>
        <v>#DIV/0!</v>
      </c>
      <c r="J34" s="127"/>
      <c r="K34" s="122"/>
      <c r="L34" s="128"/>
    </row>
    <row r="35" spans="1:12" s="124" customFormat="1" ht="12" customHeight="1">
      <c r="A35" s="125" t="s">
        <v>122</v>
      </c>
      <c r="B35" s="142" t="s">
        <v>123</v>
      </c>
      <c r="C35" s="482">
        <f>'1.mell. összevont'!C28</f>
        <v>0</v>
      </c>
      <c r="D35" s="482">
        <f>'1.mell. összevont'!D28</f>
        <v>0</v>
      </c>
      <c r="E35" s="482">
        <f>'1.mell. összevont'!E28</f>
        <v>0</v>
      </c>
      <c r="F35" s="482">
        <f>'1.mell. összevont'!F28</f>
        <v>0</v>
      </c>
      <c r="G35" s="482" t="e">
        <f>'1.mell. összevont'!G28</f>
        <v>#DIV/0!</v>
      </c>
      <c r="H35" s="482">
        <f>'1.mell. összevont'!H28</f>
        <v>0</v>
      </c>
      <c r="I35" s="486" t="e">
        <f t="shared" si="1"/>
        <v>#DIV/0!</v>
      </c>
      <c r="J35" s="127"/>
      <c r="K35" s="122"/>
      <c r="L35" s="128"/>
    </row>
    <row r="36" spans="1:12" s="124" customFormat="1" ht="12" customHeight="1">
      <c r="A36" s="125" t="s">
        <v>124</v>
      </c>
      <c r="B36" s="142" t="s">
        <v>125</v>
      </c>
      <c r="C36" s="482">
        <f>'1.mell. összevont'!C29</f>
        <v>0</v>
      </c>
      <c r="D36" s="482">
        <f>'1.mell. összevont'!D29</f>
        <v>0</v>
      </c>
      <c r="E36" s="482">
        <f>'1.mell. összevont'!E29</f>
        <v>0</v>
      </c>
      <c r="F36" s="482">
        <f>'1.mell. összevont'!F29</f>
        <v>0</v>
      </c>
      <c r="G36" s="482" t="e">
        <f>'1.mell. összevont'!G29</f>
        <v>#DIV/0!</v>
      </c>
      <c r="H36" s="482">
        <f>'1.mell. összevont'!H29</f>
        <v>0</v>
      </c>
      <c r="I36" s="486" t="e">
        <f t="shared" si="1"/>
        <v>#DIV/0!</v>
      </c>
      <c r="J36" s="127"/>
      <c r="K36" s="122"/>
      <c r="L36" s="128"/>
    </row>
    <row r="37" spans="1:12" s="124" customFormat="1" ht="12" customHeight="1">
      <c r="A37" s="125" t="s">
        <v>126</v>
      </c>
      <c r="B37" s="126" t="s">
        <v>127</v>
      </c>
      <c r="C37" s="482">
        <f>'1.mell. összevont'!C30</f>
        <v>0</v>
      </c>
      <c r="D37" s="482">
        <f>'1.mell. összevont'!D30</f>
        <v>0</v>
      </c>
      <c r="E37" s="482">
        <f>'1.mell. összevont'!E30</f>
        <v>0</v>
      </c>
      <c r="F37" s="482">
        <f>'1.mell. összevont'!F30</f>
        <v>0</v>
      </c>
      <c r="G37" s="482" t="e">
        <f>'1.mell. összevont'!G30</f>
        <v>#DIV/0!</v>
      </c>
      <c r="H37" s="482">
        <f>'1.mell. összevont'!H30</f>
        <v>0</v>
      </c>
      <c r="I37" s="486" t="e">
        <f t="shared" si="1"/>
        <v>#DIV/0!</v>
      </c>
      <c r="J37" s="127"/>
      <c r="K37" s="122"/>
      <c r="L37" s="128"/>
    </row>
    <row r="38" spans="1:12" s="148" customFormat="1" ht="12" customHeight="1">
      <c r="A38" s="143" t="s">
        <v>128</v>
      </c>
      <c r="B38" s="144" t="s">
        <v>129</v>
      </c>
      <c r="C38" s="487">
        <f>'1.mell. összevont'!C31</f>
        <v>0</v>
      </c>
      <c r="D38" s="487">
        <f>'1.mell. összevont'!D31</f>
        <v>0</v>
      </c>
      <c r="E38" s="487">
        <f>'1.mell. összevont'!E31</f>
        <v>0</v>
      </c>
      <c r="F38" s="487">
        <f>'1.mell. összevont'!F31</f>
        <v>0</v>
      </c>
      <c r="G38" s="487" t="e">
        <f>'1.mell. összevont'!G31</f>
        <v>#DIV/0!</v>
      </c>
      <c r="H38" s="487">
        <f>'1.mell. összevont'!H31</f>
        <v>0</v>
      </c>
      <c r="I38" s="488" t="e">
        <f t="shared" si="1"/>
        <v>#DIV/0!</v>
      </c>
      <c r="J38" s="145"/>
      <c r="K38" s="146"/>
      <c r="L38" s="147"/>
    </row>
    <row r="39" spans="1:12" s="124" customFormat="1" ht="13.5" customHeight="1">
      <c r="A39" s="117" t="s">
        <v>130</v>
      </c>
      <c r="B39" s="149" t="s">
        <v>131</v>
      </c>
      <c r="C39" s="480">
        <f>+C40+C44+C46+C48</f>
        <v>36170200</v>
      </c>
      <c r="D39" s="480">
        <f>+D40+D44+D46+D48</f>
        <v>0</v>
      </c>
      <c r="E39" s="480">
        <f>+E40+E44+E46+E48</f>
        <v>36170200</v>
      </c>
      <c r="F39" s="480">
        <f>+F40+F44+F46+F48</f>
        <v>20620</v>
      </c>
      <c r="G39" s="481">
        <f>F39/E39*100</f>
        <v>0.057008255414678376</v>
      </c>
      <c r="H39" s="480">
        <f>+H40+H44+H46+H48</f>
        <v>36710</v>
      </c>
      <c r="I39" s="489">
        <f t="shared" si="1"/>
        <v>0.10149238876201958</v>
      </c>
      <c r="J39" s="150"/>
      <c r="K39" s="122"/>
      <c r="L39" s="151"/>
    </row>
    <row r="40" spans="1:12" s="124" customFormat="1" ht="12" customHeight="1">
      <c r="A40" s="125" t="s">
        <v>132</v>
      </c>
      <c r="B40" s="126" t="s">
        <v>133</v>
      </c>
      <c r="C40" s="482">
        <v>29600200</v>
      </c>
      <c r="D40" s="482">
        <f>'1.mell. összevont'!D33</f>
        <v>0</v>
      </c>
      <c r="E40" s="482">
        <f>'1.mell. összevont'!E33</f>
        <v>29600200</v>
      </c>
      <c r="F40" s="482">
        <f>'1.mell. összevont'!F33</f>
        <v>17087</v>
      </c>
      <c r="G40" s="482">
        <f>'1.mell. összevont'!G33</f>
        <v>0.05772596131107222</v>
      </c>
      <c r="H40" s="482">
        <f>'1.mell. összevont'!H33</f>
        <v>30549</v>
      </c>
      <c r="I40" s="486">
        <f t="shared" si="1"/>
        <v>0.10320538374740712</v>
      </c>
      <c r="J40" s="152"/>
      <c r="K40" s="122"/>
      <c r="L40" s="153"/>
    </row>
    <row r="41" spans="1:12" s="148" customFormat="1" ht="12" customHeight="1">
      <c r="A41" s="154" t="s">
        <v>134</v>
      </c>
      <c r="B41" s="144" t="s">
        <v>135</v>
      </c>
      <c r="C41" s="487">
        <v>4500100</v>
      </c>
      <c r="D41" s="487">
        <f>'1.mell. összevont'!D34</f>
        <v>0</v>
      </c>
      <c r="E41" s="487">
        <f>'1.mell. összevont'!E34</f>
        <v>4500100</v>
      </c>
      <c r="F41" s="487">
        <f>'1.mell. összevont'!F34</f>
        <v>17087</v>
      </c>
      <c r="G41" s="487">
        <f>'1.mell. összevont'!G34</f>
        <v>0.3797026732739272</v>
      </c>
      <c r="H41" s="487">
        <f>'1.mell. összevont'!H34</f>
        <v>30549</v>
      </c>
      <c r="I41" s="488">
        <f t="shared" si="1"/>
        <v>0.6788515810759761</v>
      </c>
      <c r="J41" s="155"/>
      <c r="K41" s="146"/>
      <c r="L41" s="147"/>
    </row>
    <row r="42" spans="1:12" s="148" customFormat="1" ht="12" customHeight="1">
      <c r="A42" s="154"/>
      <c r="B42" s="756" t="s">
        <v>136</v>
      </c>
      <c r="C42" s="487"/>
      <c r="D42" s="487"/>
      <c r="E42" s="487"/>
      <c r="F42" s="487"/>
      <c r="G42" s="490"/>
      <c r="H42" s="487"/>
      <c r="I42" s="488"/>
      <c r="J42" s="155"/>
      <c r="K42" s="146"/>
      <c r="L42" s="147"/>
    </row>
    <row r="43" spans="1:12" s="148" customFormat="1" ht="12" customHeight="1">
      <c r="A43" s="154" t="s">
        <v>137</v>
      </c>
      <c r="B43" s="144" t="s">
        <v>138</v>
      </c>
      <c r="C43" s="487">
        <v>27000000</v>
      </c>
      <c r="D43" s="487">
        <f>'1.mell. összevont'!D35</f>
        <v>0</v>
      </c>
      <c r="E43" s="487">
        <f>'1.mell. összevont'!E35</f>
        <v>27000000</v>
      </c>
      <c r="F43" s="487">
        <f>'1.mell. összevont'!F35</f>
        <v>0</v>
      </c>
      <c r="G43" s="487">
        <f>'1.mell. összevont'!G35</f>
        <v>0</v>
      </c>
      <c r="H43" s="487">
        <f>'1.mell. összevont'!H35</f>
        <v>0</v>
      </c>
      <c r="I43" s="488">
        <f>H43/E43*100</f>
        <v>0</v>
      </c>
      <c r="J43" s="155"/>
      <c r="K43" s="146"/>
      <c r="L43" s="147"/>
    </row>
    <row r="44" spans="1:12" s="124" customFormat="1" ht="12" customHeight="1">
      <c r="A44" s="125" t="s">
        <v>139</v>
      </c>
      <c r="B44" s="126" t="s">
        <v>140</v>
      </c>
      <c r="C44" s="482">
        <v>6000000</v>
      </c>
      <c r="D44" s="482">
        <f>'1.mell. összevont'!D36</f>
        <v>0</v>
      </c>
      <c r="E44" s="482">
        <f>'1.mell. összevont'!E36</f>
        <v>6000000</v>
      </c>
      <c r="F44" s="482">
        <f>'1.mell. összevont'!F36</f>
        <v>3032</v>
      </c>
      <c r="G44" s="482">
        <f>'1.mell. összevont'!G36</f>
        <v>0.05053333333333333</v>
      </c>
      <c r="H44" s="482">
        <f>'1.mell. összevont'!H36</f>
        <v>5620</v>
      </c>
      <c r="I44" s="486">
        <f>H44/E44*100</f>
        <v>0.09366666666666668</v>
      </c>
      <c r="J44" s="152"/>
      <c r="K44" s="122"/>
      <c r="L44" s="128"/>
    </row>
    <row r="45" spans="1:12" s="124" customFormat="1" ht="12" customHeight="1">
      <c r="A45" s="125"/>
      <c r="B45" s="156" t="s">
        <v>141</v>
      </c>
      <c r="C45" s="482"/>
      <c r="D45" s="482"/>
      <c r="E45" s="482"/>
      <c r="F45" s="482"/>
      <c r="G45" s="483"/>
      <c r="H45" s="482"/>
      <c r="I45" s="486"/>
      <c r="J45" s="152"/>
      <c r="K45" s="122"/>
      <c r="L45" s="128"/>
    </row>
    <row r="46" spans="1:12" s="124" customFormat="1" ht="12" customHeight="1">
      <c r="A46" s="125" t="s">
        <v>142</v>
      </c>
      <c r="B46" s="126" t="s">
        <v>143</v>
      </c>
      <c r="C46" s="482">
        <v>170000</v>
      </c>
      <c r="D46" s="482">
        <f>'1.mell. összevont'!D37</f>
        <v>0</v>
      </c>
      <c r="E46" s="482">
        <f>'1.mell. összevont'!E37</f>
        <v>170000</v>
      </c>
      <c r="F46" s="482">
        <f>'1.mell. összevont'!F37</f>
        <v>457</v>
      </c>
      <c r="G46" s="482">
        <f>'1.mell. összevont'!G37</f>
        <v>0.2688235294117647</v>
      </c>
      <c r="H46" s="482">
        <f>'1.mell. összevont'!H37</f>
        <v>463</v>
      </c>
      <c r="I46" s="486">
        <f>H46/E46*100</f>
        <v>0.2723529411764706</v>
      </c>
      <c r="J46" s="152"/>
      <c r="K46" s="122"/>
      <c r="L46" s="128"/>
    </row>
    <row r="47" spans="1:12" s="124" customFormat="1" ht="12" customHeight="1">
      <c r="A47" s="125"/>
      <c r="B47" s="156" t="s">
        <v>144</v>
      </c>
      <c r="C47" s="482"/>
      <c r="D47" s="482"/>
      <c r="E47" s="482"/>
      <c r="F47" s="482"/>
      <c r="G47" s="483"/>
      <c r="H47" s="482"/>
      <c r="I47" s="486"/>
      <c r="J47" s="152"/>
      <c r="K47" s="122"/>
      <c r="L47" s="128"/>
    </row>
    <row r="48" spans="1:12" s="124" customFormat="1" ht="12" customHeight="1">
      <c r="A48" s="125" t="s">
        <v>145</v>
      </c>
      <c r="B48" s="126" t="s">
        <v>146</v>
      </c>
      <c r="C48" s="482">
        <v>400000</v>
      </c>
      <c r="D48" s="482">
        <f>'1.mell. összevont'!D38</f>
        <v>0</v>
      </c>
      <c r="E48" s="482">
        <f>'1.mell. összevont'!E38</f>
        <v>400000</v>
      </c>
      <c r="F48" s="482">
        <f>'1.mell. összevont'!F38</f>
        <v>44</v>
      </c>
      <c r="G48" s="482">
        <f>'1.mell. összevont'!G38</f>
        <v>0.011000000000000001</v>
      </c>
      <c r="H48" s="482">
        <f>'1.mell. összevont'!H38</f>
        <v>78</v>
      </c>
      <c r="I48" s="486">
        <f>H48/E48*100</f>
        <v>0.0195</v>
      </c>
      <c r="J48" s="152"/>
      <c r="K48" s="122"/>
      <c r="L48" s="128"/>
    </row>
    <row r="49" spans="1:12" s="124" customFormat="1" ht="12" customHeight="1">
      <c r="A49" s="125"/>
      <c r="B49" s="156" t="s">
        <v>147</v>
      </c>
      <c r="C49" s="482"/>
      <c r="D49" s="482"/>
      <c r="E49" s="482"/>
      <c r="F49" s="482"/>
      <c r="G49" s="483"/>
      <c r="H49" s="482"/>
      <c r="I49" s="486"/>
      <c r="J49" s="152"/>
      <c r="K49" s="122"/>
      <c r="L49" s="128"/>
    </row>
    <row r="50" spans="1:12" s="124" customFormat="1" ht="13.5" customHeight="1">
      <c r="A50" s="117" t="s">
        <v>148</v>
      </c>
      <c r="B50" s="118" t="s">
        <v>149</v>
      </c>
      <c r="C50" s="480">
        <f>SUM(C51:C67)</f>
        <v>45557760</v>
      </c>
      <c r="D50" s="480">
        <f>SUM(D51:D67)</f>
        <v>117</v>
      </c>
      <c r="E50" s="480">
        <f>SUM(E51:E67)</f>
        <v>45588877</v>
      </c>
      <c r="F50" s="480">
        <f>SUM(F51:F67)</f>
        <v>18500</v>
      </c>
      <c r="G50" s="481">
        <f>F50/E50*100</f>
        <v>0.04058007395093325</v>
      </c>
      <c r="H50" s="480">
        <f>SUM(H51:H67)</f>
        <v>28622</v>
      </c>
      <c r="I50" s="489">
        <f>H50/E50*100</f>
        <v>0.0627828581958709</v>
      </c>
      <c r="J50" s="121"/>
      <c r="K50" s="122"/>
      <c r="L50" s="123"/>
    </row>
    <row r="51" spans="1:12" s="124" customFormat="1" ht="12" customHeight="1">
      <c r="A51" s="125" t="s">
        <v>150</v>
      </c>
      <c r="B51" s="126" t="s">
        <v>151</v>
      </c>
      <c r="C51" s="482">
        <v>3166920</v>
      </c>
      <c r="D51" s="482">
        <f>'1.mell. összevont'!D40</f>
        <v>560</v>
      </c>
      <c r="E51" s="482">
        <f>'1.mell. összevont'!E40</f>
        <v>3167480</v>
      </c>
      <c r="F51" s="482">
        <f>'1.mell. összevont'!F40</f>
        <v>560</v>
      </c>
      <c r="G51" s="482">
        <f>'1.mell. összevont'!G40</f>
        <v>100.01685896622334</v>
      </c>
      <c r="H51" s="482">
        <f>'1.mell. összevont'!H40</f>
        <v>560</v>
      </c>
      <c r="I51" s="486">
        <f>H51/E51*100</f>
        <v>0.01767966964274439</v>
      </c>
      <c r="J51" s="127"/>
      <c r="K51" s="122"/>
      <c r="L51" s="128"/>
    </row>
    <row r="52" spans="1:12" s="124" customFormat="1" ht="12" customHeight="1" hidden="1">
      <c r="A52" s="125"/>
      <c r="B52" s="140" t="s">
        <v>152</v>
      </c>
      <c r="C52" s="482"/>
      <c r="D52" s="482"/>
      <c r="E52" s="482"/>
      <c r="F52" s="482"/>
      <c r="G52" s="483"/>
      <c r="H52" s="482"/>
      <c r="I52" s="486"/>
      <c r="J52" s="127"/>
      <c r="K52" s="122"/>
      <c r="L52" s="128"/>
    </row>
    <row r="53" spans="1:12" s="124" customFormat="1" ht="12" customHeight="1">
      <c r="A53" s="125" t="s">
        <v>153</v>
      </c>
      <c r="B53" s="126" t="s">
        <v>154</v>
      </c>
      <c r="C53" s="482">
        <v>400000</v>
      </c>
      <c r="D53" s="482">
        <f>'1.mell. összevont'!D41</f>
        <v>491</v>
      </c>
      <c r="E53" s="482">
        <f>'1.mell. összevont'!E41</f>
        <v>430491</v>
      </c>
      <c r="F53" s="482">
        <f>'1.mell. összevont'!F41</f>
        <v>868</v>
      </c>
      <c r="G53" s="482">
        <f>'1.mell. összevont'!G41</f>
        <v>0.8038222038504514</v>
      </c>
      <c r="H53" s="482">
        <f>'1.mell. összevont'!H41</f>
        <v>3984</v>
      </c>
      <c r="I53" s="486">
        <f>H53/E53*100</f>
        <v>0.9254548875586249</v>
      </c>
      <c r="J53" s="127"/>
      <c r="K53" s="122"/>
      <c r="L53" s="128"/>
    </row>
    <row r="54" spans="1:12" s="124" customFormat="1" ht="12" customHeight="1">
      <c r="A54" s="125"/>
      <c r="B54" s="156" t="s">
        <v>155</v>
      </c>
      <c r="C54" s="482"/>
      <c r="D54" s="482"/>
      <c r="E54" s="482"/>
      <c r="F54" s="482"/>
      <c r="G54" s="483"/>
      <c r="H54" s="482"/>
      <c r="I54" s="486"/>
      <c r="J54" s="127"/>
      <c r="K54" s="122"/>
      <c r="L54" s="128"/>
    </row>
    <row r="55" spans="1:12" s="124" customFormat="1" ht="12" customHeight="1">
      <c r="A55" s="125" t="s">
        <v>156</v>
      </c>
      <c r="B55" s="126" t="s">
        <v>157</v>
      </c>
      <c r="C55" s="482">
        <v>2844540</v>
      </c>
      <c r="D55" s="482">
        <f>'1.mell. összevont'!D42</f>
        <v>1875</v>
      </c>
      <c r="E55" s="482">
        <f>'1.mell. összevont'!E42</f>
        <v>2846415</v>
      </c>
      <c r="F55" s="482">
        <f>'1.mell. összevont'!F42</f>
        <v>1875</v>
      </c>
      <c r="G55" s="482" t="e">
        <f>'1.mell. összevont'!G42</f>
        <v>#DIV/0!</v>
      </c>
      <c r="H55" s="482">
        <f>'1.mell. összevont'!H42</f>
        <v>1954</v>
      </c>
      <c r="I55" s="486">
        <f>H55/E55*100</f>
        <v>0.06864775515868206</v>
      </c>
      <c r="J55" s="127"/>
      <c r="K55" s="122"/>
      <c r="L55" s="128"/>
    </row>
    <row r="56" spans="1:12" s="124" customFormat="1" ht="12" customHeight="1">
      <c r="A56" s="125"/>
      <c r="B56" s="156" t="s">
        <v>158</v>
      </c>
      <c r="C56" s="482"/>
      <c r="D56" s="482"/>
      <c r="E56" s="482"/>
      <c r="F56" s="482"/>
      <c r="G56" s="483"/>
      <c r="H56" s="482"/>
      <c r="I56" s="486"/>
      <c r="J56" s="127"/>
      <c r="K56" s="122"/>
      <c r="L56" s="128"/>
    </row>
    <row r="57" spans="1:12" s="124" customFormat="1" ht="12" customHeight="1">
      <c r="A57" s="125" t="s">
        <v>159</v>
      </c>
      <c r="B57" s="126" t="s">
        <v>160</v>
      </c>
      <c r="C57" s="482">
        <v>1800000</v>
      </c>
      <c r="D57" s="482">
        <f>'1.mell. összevont'!D43</f>
        <v>-3046</v>
      </c>
      <c r="E57" s="482">
        <f>'1.mell. összevont'!E43</f>
        <v>1796954</v>
      </c>
      <c r="F57" s="482">
        <f>'1.mell. összevont'!F43</f>
        <v>3800</v>
      </c>
      <c r="G57" s="482" t="e">
        <f>'1.mell. összevont'!G43</f>
        <v>#DIV/0!</v>
      </c>
      <c r="H57" s="482">
        <f>'1.mell. összevont'!H43</f>
        <v>3261</v>
      </c>
      <c r="I57" s="486">
        <f>H57/E57*100</f>
        <v>0.1814737605970993</v>
      </c>
      <c r="J57" s="127"/>
      <c r="K57" s="122"/>
      <c r="L57" s="128"/>
    </row>
    <row r="58" spans="1:12" s="124" customFormat="1" ht="12" customHeight="1">
      <c r="A58" s="125"/>
      <c r="B58" s="156" t="s">
        <v>161</v>
      </c>
      <c r="C58" s="482"/>
      <c r="D58" s="482"/>
      <c r="E58" s="482"/>
      <c r="F58" s="482"/>
      <c r="G58" s="483"/>
      <c r="H58" s="482"/>
      <c r="I58" s="486"/>
      <c r="J58" s="127"/>
      <c r="K58" s="122"/>
      <c r="L58" s="128"/>
    </row>
    <row r="59" spans="1:12" s="124" customFormat="1" ht="12" customHeight="1">
      <c r="A59" s="125" t="s">
        <v>162</v>
      </c>
      <c r="B59" s="126" t="s">
        <v>163</v>
      </c>
      <c r="C59" s="482">
        <v>25273500</v>
      </c>
      <c r="D59" s="482">
        <f>'1.mell. összevont'!D44</f>
        <v>0</v>
      </c>
      <c r="E59" s="482">
        <f>'1.mell. összevont'!E44</f>
        <v>25273500</v>
      </c>
      <c r="F59" s="482">
        <f>'1.mell. összevont'!F44</f>
        <v>7411</v>
      </c>
      <c r="G59" s="482" t="e">
        <f>'1.mell. összevont'!G44</f>
        <v>#DIV/0!</v>
      </c>
      <c r="H59" s="482">
        <f>'1.mell. összevont'!H44</f>
        <v>12795</v>
      </c>
      <c r="I59" s="486">
        <f>H59/E59*100</f>
        <v>0.050626149919876545</v>
      </c>
      <c r="J59" s="127"/>
      <c r="K59" s="122"/>
      <c r="L59" s="128"/>
    </row>
    <row r="60" spans="1:12" s="124" customFormat="1" ht="12" customHeight="1">
      <c r="A60" s="125"/>
      <c r="B60" s="156" t="s">
        <v>164</v>
      </c>
      <c r="C60" s="482"/>
      <c r="D60" s="482"/>
      <c r="E60" s="482"/>
      <c r="F60" s="482"/>
      <c r="G60" s="483"/>
      <c r="H60" s="482"/>
      <c r="I60" s="486"/>
      <c r="J60" s="127"/>
      <c r="K60" s="122"/>
      <c r="L60" s="128"/>
    </row>
    <row r="61" spans="1:12" ht="31.5" customHeight="1">
      <c r="A61" s="105" t="s">
        <v>73</v>
      </c>
      <c r="B61" s="106" t="s">
        <v>74</v>
      </c>
      <c r="C61" s="107" t="str">
        <f>C9</f>
        <v>2016. évi eredeti előirányzat</v>
      </c>
      <c r="D61" s="108" t="s">
        <v>75</v>
      </c>
      <c r="E61" s="109" t="s">
        <v>76</v>
      </c>
      <c r="F61" s="109" t="s">
        <v>77</v>
      </c>
      <c r="G61" s="110" t="s">
        <v>78</v>
      </c>
      <c r="H61" s="107" t="s">
        <v>79</v>
      </c>
      <c r="I61" s="110" t="s">
        <v>80</v>
      </c>
      <c r="J61" s="111"/>
      <c r="L61" s="112"/>
    </row>
    <row r="62" spans="1:12" s="124" customFormat="1" ht="12" customHeight="1">
      <c r="A62" s="125" t="s">
        <v>165</v>
      </c>
      <c r="B62" s="126" t="s">
        <v>166</v>
      </c>
      <c r="C62" s="482">
        <v>12036800</v>
      </c>
      <c r="D62" s="482">
        <f>'1.mell. összevont'!D45</f>
        <v>0</v>
      </c>
      <c r="E62" s="482">
        <f>'1.mell. összevont'!E45</f>
        <v>12036800</v>
      </c>
      <c r="F62" s="482">
        <f>'1.mell. összevont'!F45</f>
        <v>3749</v>
      </c>
      <c r="G62" s="482" t="e">
        <f>'1.mell. összevont'!G45</f>
        <v>#DIV/0!</v>
      </c>
      <c r="H62" s="482">
        <f>'1.mell. összevont'!H45</f>
        <v>5805</v>
      </c>
      <c r="I62" s="486">
        <f>H62/E62*100</f>
        <v>0.048227103549116045</v>
      </c>
      <c r="J62" s="127"/>
      <c r="K62" s="122"/>
      <c r="L62" s="128"/>
    </row>
    <row r="63" spans="1:12" s="124" customFormat="1" ht="12" customHeight="1">
      <c r="A63" s="125"/>
      <c r="B63" s="156" t="s">
        <v>167</v>
      </c>
      <c r="C63" s="482"/>
      <c r="D63" s="482"/>
      <c r="E63" s="482"/>
      <c r="F63" s="482"/>
      <c r="G63" s="483"/>
      <c r="H63" s="482"/>
      <c r="I63" s="486"/>
      <c r="J63" s="127"/>
      <c r="K63" s="122"/>
      <c r="L63" s="128"/>
    </row>
    <row r="64" spans="1:12" s="124" customFormat="1" ht="12" customHeight="1">
      <c r="A64" s="125" t="s">
        <v>168</v>
      </c>
      <c r="B64" s="126" t="s">
        <v>169</v>
      </c>
      <c r="C64" s="482">
        <f>'1.mell. összevont'!C46</f>
        <v>0</v>
      </c>
      <c r="D64" s="482">
        <f>'1.mell. összevont'!D46</f>
        <v>0</v>
      </c>
      <c r="E64" s="482">
        <f>'1.mell. összevont'!E46</f>
        <v>0</v>
      </c>
      <c r="F64" s="482">
        <f>'1.mell. összevont'!F46</f>
        <v>0</v>
      </c>
      <c r="G64" s="482" t="e">
        <f>'1.mell. összevont'!G46</f>
        <v>#DIV/0!</v>
      </c>
      <c r="H64" s="482">
        <f>'1.mell. összevont'!H46</f>
        <v>0</v>
      </c>
      <c r="I64" s="486" t="e">
        <f>H64/E64*100</f>
        <v>#DIV/0!</v>
      </c>
      <c r="J64" s="127"/>
      <c r="K64" s="122"/>
      <c r="L64" s="128"/>
    </row>
    <row r="65" spans="1:12" s="124" customFormat="1" ht="12" customHeight="1">
      <c r="A65" s="125" t="s">
        <v>170</v>
      </c>
      <c r="B65" s="126" t="s">
        <v>171</v>
      </c>
      <c r="C65" s="482">
        <v>36000</v>
      </c>
      <c r="D65" s="482">
        <f>'1.mell. összevont'!D47</f>
        <v>82</v>
      </c>
      <c r="E65" s="482">
        <f>'1.mell. összevont'!E47</f>
        <v>37082</v>
      </c>
      <c r="F65" s="482">
        <f>'1.mell. összevont'!F47</f>
        <v>82</v>
      </c>
      <c r="G65" s="482">
        <f>'1.mell. összevont'!G47</f>
        <v>0.2272601297045618</v>
      </c>
      <c r="H65" s="482">
        <f>'1.mell. összevont'!H47</f>
        <v>108</v>
      </c>
      <c r="I65" s="486">
        <f>H65/E65*100</f>
        <v>0.29124642683781893</v>
      </c>
      <c r="J65" s="127"/>
      <c r="K65" s="122"/>
      <c r="L65" s="128"/>
    </row>
    <row r="66" spans="1:12" s="124" customFormat="1" ht="12" customHeight="1">
      <c r="A66" s="125" t="s">
        <v>172</v>
      </c>
      <c r="B66" s="126" t="s">
        <v>173</v>
      </c>
      <c r="C66" s="482">
        <f>'1.mell. összevont'!C48</f>
        <v>0</v>
      </c>
      <c r="D66" s="482">
        <f>'1.mell. összevont'!D48</f>
        <v>0</v>
      </c>
      <c r="E66" s="482">
        <f>'1.mell. összevont'!E48</f>
        <v>0</v>
      </c>
      <c r="F66" s="482">
        <f>'1.mell. összevont'!F48</f>
        <v>0</v>
      </c>
      <c r="G66" s="482" t="e">
        <f>'1.mell. összevont'!G48</f>
        <v>#DIV/0!</v>
      </c>
      <c r="H66" s="482">
        <f>'1.mell. összevont'!H48</f>
        <v>0</v>
      </c>
      <c r="I66" s="486" t="e">
        <f>H66/E66*100</f>
        <v>#DIV/0!</v>
      </c>
      <c r="J66" s="127"/>
      <c r="K66" s="122"/>
      <c r="L66" s="157"/>
    </row>
    <row r="67" spans="1:12" s="124" customFormat="1" ht="12" customHeight="1">
      <c r="A67" s="125" t="s">
        <v>174</v>
      </c>
      <c r="B67" s="126" t="s">
        <v>175</v>
      </c>
      <c r="C67" s="482">
        <f>'1.mell. összevont'!C49</f>
        <v>0</v>
      </c>
      <c r="D67" s="482">
        <f>'1.mell. összevont'!D49</f>
        <v>155</v>
      </c>
      <c r="E67" s="482">
        <f>'1.mell. összevont'!E49</f>
        <v>155</v>
      </c>
      <c r="F67" s="482">
        <f>'1.mell. összevont'!F49</f>
        <v>155</v>
      </c>
      <c r="G67" s="482" t="e">
        <f>'1.mell. összevont'!G49</f>
        <v>#DIV/0!</v>
      </c>
      <c r="H67" s="482">
        <f>'1.mell. összevont'!H49</f>
        <v>155</v>
      </c>
      <c r="I67" s="486">
        <f>H67/E67*100</f>
        <v>100</v>
      </c>
      <c r="J67" s="127"/>
      <c r="K67" s="122"/>
      <c r="L67" s="157"/>
    </row>
    <row r="68" spans="1:12" s="124" customFormat="1" ht="12" customHeight="1">
      <c r="A68" s="125"/>
      <c r="B68" s="156" t="s">
        <v>176</v>
      </c>
      <c r="C68" s="482"/>
      <c r="D68" s="482"/>
      <c r="E68" s="482"/>
      <c r="F68" s="482"/>
      <c r="G68" s="483"/>
      <c r="H68" s="482"/>
      <c r="I68" s="486"/>
      <c r="J68" s="127"/>
      <c r="K68" s="122"/>
      <c r="L68" s="157"/>
    </row>
    <row r="69" spans="1:12" s="124" customFormat="1" ht="13.5" customHeight="1">
      <c r="A69" s="117" t="s">
        <v>177</v>
      </c>
      <c r="B69" s="118" t="s">
        <v>178</v>
      </c>
      <c r="C69" s="480">
        <f>SUM(C70:C74)</f>
        <v>0</v>
      </c>
      <c r="D69" s="480">
        <f>SUM(D70:D74)</f>
        <v>0</v>
      </c>
      <c r="E69" s="480">
        <f>SUM(E70:E74)</f>
        <v>0</v>
      </c>
      <c r="F69" s="480">
        <f>SUM(F70:F74)</f>
        <v>0</v>
      </c>
      <c r="G69" s="489" t="e">
        <f>F69/E69*100</f>
        <v>#DIV/0!</v>
      </c>
      <c r="H69" s="480">
        <f>SUM(H70:H74)</f>
        <v>118</v>
      </c>
      <c r="I69" s="489" t="e">
        <f aca="true" t="shared" si="2" ref="I69:I77">H69/E69*100</f>
        <v>#DIV/0!</v>
      </c>
      <c r="J69" s="121"/>
      <c r="K69" s="122"/>
      <c r="L69" s="123"/>
    </row>
    <row r="70" spans="1:12" s="124" customFormat="1" ht="12" customHeight="1">
      <c r="A70" s="125" t="s">
        <v>179</v>
      </c>
      <c r="B70" s="126" t="s">
        <v>180</v>
      </c>
      <c r="C70" s="482">
        <f>'1.mell. összevont'!C51</f>
        <v>0</v>
      </c>
      <c r="D70" s="482">
        <f>'1.mell. összevont'!D51</f>
        <v>0</v>
      </c>
      <c r="E70" s="482">
        <f>'1.mell. összevont'!E51</f>
        <v>0</v>
      </c>
      <c r="F70" s="482">
        <f>'1.mell. összevont'!F51</f>
        <v>0</v>
      </c>
      <c r="G70" s="482" t="e">
        <f>'1.mell. összevont'!G51</f>
        <v>#DIV/0!</v>
      </c>
      <c r="H70" s="482">
        <f>'1.mell. összevont'!H51</f>
        <v>0</v>
      </c>
      <c r="I70" s="486" t="e">
        <f t="shared" si="2"/>
        <v>#DIV/0!</v>
      </c>
      <c r="J70" s="158"/>
      <c r="K70" s="122"/>
      <c r="L70" s="157"/>
    </row>
    <row r="71" spans="1:12" s="124" customFormat="1" ht="12" customHeight="1">
      <c r="A71" s="125" t="s">
        <v>181</v>
      </c>
      <c r="B71" s="126" t="s">
        <v>482</v>
      </c>
      <c r="C71" s="482">
        <f>'1.mell. összevont'!C52</f>
        <v>0</v>
      </c>
      <c r="D71" s="482">
        <f>'1.mell. összevont'!D52</f>
        <v>0</v>
      </c>
      <c r="E71" s="482">
        <f>'1.mell. összevont'!E52</f>
        <v>0</v>
      </c>
      <c r="F71" s="482">
        <f>'1.mell. összevont'!F52</f>
        <v>0</v>
      </c>
      <c r="G71" s="482" t="e">
        <f>'1.mell. összevont'!G52</f>
        <v>#DIV/0!</v>
      </c>
      <c r="H71" s="482">
        <f>'1.mell. összevont'!H52</f>
        <v>118</v>
      </c>
      <c r="I71" s="486" t="e">
        <f t="shared" si="2"/>
        <v>#DIV/0!</v>
      </c>
      <c r="J71" s="158"/>
      <c r="K71" s="122"/>
      <c r="L71" s="157"/>
    </row>
    <row r="72" spans="1:12" s="124" customFormat="1" ht="12" customHeight="1">
      <c r="A72" s="125" t="s">
        <v>182</v>
      </c>
      <c r="B72" s="126" t="s">
        <v>183</v>
      </c>
      <c r="C72" s="482">
        <f>'1.mell. összevont'!C53</f>
        <v>0</v>
      </c>
      <c r="D72" s="482">
        <f>'1.mell. összevont'!D53</f>
        <v>0</v>
      </c>
      <c r="E72" s="482">
        <f>'1.mell. összevont'!E53</f>
        <v>0</v>
      </c>
      <c r="F72" s="482">
        <f>'1.mell. összevont'!F53</f>
        <v>0</v>
      </c>
      <c r="G72" s="482" t="e">
        <f>'1.mell. összevont'!G53</f>
        <v>#DIV/0!</v>
      </c>
      <c r="H72" s="482">
        <f>'1.mell. összevont'!H53</f>
        <v>0</v>
      </c>
      <c r="I72" s="486" t="e">
        <f t="shared" si="2"/>
        <v>#DIV/0!</v>
      </c>
      <c r="J72" s="158"/>
      <c r="K72" s="122"/>
      <c r="L72" s="157"/>
    </row>
    <row r="73" spans="1:12" s="124" customFormat="1" ht="12" customHeight="1">
      <c r="A73" s="125" t="s">
        <v>184</v>
      </c>
      <c r="B73" s="126" t="s">
        <v>185</v>
      </c>
      <c r="C73" s="482">
        <f>'1.mell. összevont'!C54</f>
        <v>0</v>
      </c>
      <c r="D73" s="482">
        <f>'1.mell. összevont'!D54</f>
        <v>0</v>
      </c>
      <c r="E73" s="482">
        <f>'1.mell. összevont'!E54</f>
        <v>0</v>
      </c>
      <c r="F73" s="482">
        <f>'1.mell. összevont'!F54</f>
        <v>0</v>
      </c>
      <c r="G73" s="482" t="e">
        <f>'1.mell. összevont'!G54</f>
        <v>#DIV/0!</v>
      </c>
      <c r="H73" s="482">
        <f>'1.mell. összevont'!H54</f>
        <v>0</v>
      </c>
      <c r="I73" s="486" t="e">
        <f t="shared" si="2"/>
        <v>#DIV/0!</v>
      </c>
      <c r="J73" s="158"/>
      <c r="K73" s="122"/>
      <c r="L73" s="157"/>
    </row>
    <row r="74" spans="1:12" s="124" customFormat="1" ht="12" customHeight="1">
      <c r="A74" s="125" t="s">
        <v>186</v>
      </c>
      <c r="B74" s="126" t="s">
        <v>187</v>
      </c>
      <c r="C74" s="482">
        <f>'1.mell. összevont'!C55</f>
        <v>0</v>
      </c>
      <c r="D74" s="482">
        <f>'1.mell. összevont'!D55</f>
        <v>0</v>
      </c>
      <c r="E74" s="482">
        <f>'1.mell. összevont'!E55</f>
        <v>0</v>
      </c>
      <c r="F74" s="482">
        <f>'1.mell. összevont'!F55</f>
        <v>0</v>
      </c>
      <c r="G74" s="482" t="e">
        <f>'1.mell. összevont'!G55</f>
        <v>#DIV/0!</v>
      </c>
      <c r="H74" s="482">
        <f>'1.mell. összevont'!H55</f>
        <v>0</v>
      </c>
      <c r="I74" s="486" t="e">
        <f t="shared" si="2"/>
        <v>#DIV/0!</v>
      </c>
      <c r="J74" s="158"/>
      <c r="K74" s="122"/>
      <c r="L74" s="157"/>
    </row>
    <row r="75" spans="1:12" s="124" customFormat="1" ht="13.5" customHeight="1">
      <c r="A75" s="117" t="s">
        <v>188</v>
      </c>
      <c r="B75" s="118" t="s">
        <v>189</v>
      </c>
      <c r="C75" s="480">
        <f>SUM(C76:C79)</f>
        <v>0</v>
      </c>
      <c r="D75" s="480">
        <f>SUM(D76:D79)</f>
        <v>0</v>
      </c>
      <c r="E75" s="480">
        <f>SUM(E76:E79)</f>
        <v>0</v>
      </c>
      <c r="F75" s="480">
        <f>SUM(F76:F79)</f>
        <v>102</v>
      </c>
      <c r="G75" s="481" t="e">
        <f>F75/E75*100</f>
        <v>#DIV/0!</v>
      </c>
      <c r="H75" s="480">
        <f>SUM(H76:H79)</f>
        <v>758</v>
      </c>
      <c r="I75" s="489" t="e">
        <f t="shared" si="2"/>
        <v>#DIV/0!</v>
      </c>
      <c r="J75" s="121"/>
      <c r="K75" s="122"/>
      <c r="L75" s="123"/>
    </row>
    <row r="76" spans="1:12" s="124" customFormat="1" ht="12" customHeight="1">
      <c r="A76" s="125" t="s">
        <v>190</v>
      </c>
      <c r="B76" s="142" t="s">
        <v>191</v>
      </c>
      <c r="C76" s="482">
        <f>'1.mell. összevont'!C57</f>
        <v>0</v>
      </c>
      <c r="D76" s="482">
        <f>'1.mell. összevont'!D57</f>
        <v>0</v>
      </c>
      <c r="E76" s="482">
        <f>'1.mell. összevont'!E57</f>
        <v>0</v>
      </c>
      <c r="F76" s="482">
        <f>'1.mell. összevont'!F57</f>
        <v>0</v>
      </c>
      <c r="G76" s="482" t="e">
        <f>'1.mell. összevont'!G57</f>
        <v>#DIV/0!</v>
      </c>
      <c r="H76" s="482">
        <f>'1.mell. összevont'!H57</f>
        <v>0</v>
      </c>
      <c r="I76" s="486" t="e">
        <f t="shared" si="2"/>
        <v>#DIV/0!</v>
      </c>
      <c r="J76" s="127"/>
      <c r="K76" s="122"/>
      <c r="L76" s="128"/>
    </row>
    <row r="77" spans="1:12" s="124" customFormat="1" ht="12" customHeight="1">
      <c r="A77" s="125" t="s">
        <v>192</v>
      </c>
      <c r="B77" s="142" t="s">
        <v>193</v>
      </c>
      <c r="C77" s="482">
        <f>'1.mell. összevont'!C58</f>
        <v>0</v>
      </c>
      <c r="D77" s="482">
        <f>'1.mell. összevont'!D58</f>
        <v>0</v>
      </c>
      <c r="E77" s="482">
        <f>'1.mell. összevont'!E58</f>
        <v>0</v>
      </c>
      <c r="F77" s="482">
        <f>'1.mell. összevont'!F58</f>
        <v>68</v>
      </c>
      <c r="G77" s="482" t="e">
        <f>'1.mell. összevont'!G58</f>
        <v>#DIV/0!</v>
      </c>
      <c r="H77" s="482">
        <f>'1.mell. összevont'!H58</f>
        <v>79</v>
      </c>
      <c r="I77" s="486" t="e">
        <f t="shared" si="2"/>
        <v>#DIV/0!</v>
      </c>
      <c r="J77" s="127"/>
      <c r="K77" s="122"/>
      <c r="L77" s="128"/>
    </row>
    <row r="78" spans="1:12" s="124" customFormat="1" ht="12" customHeight="1" hidden="1">
      <c r="A78" s="125"/>
      <c r="B78" s="156" t="s">
        <v>194</v>
      </c>
      <c r="C78" s="482"/>
      <c r="D78" s="482"/>
      <c r="E78" s="482"/>
      <c r="F78" s="482"/>
      <c r="G78" s="483"/>
      <c r="H78" s="482"/>
      <c r="I78" s="486"/>
      <c r="J78" s="127"/>
      <c r="K78" s="122"/>
      <c r="L78" s="128"/>
    </row>
    <row r="79" spans="1:12" s="124" customFormat="1" ht="12" customHeight="1">
      <c r="A79" s="125" t="s">
        <v>195</v>
      </c>
      <c r="B79" s="126" t="s">
        <v>196</v>
      </c>
      <c r="C79" s="482"/>
      <c r="D79" s="482">
        <f>'1.mell. összevont'!D59</f>
        <v>0</v>
      </c>
      <c r="E79" s="482">
        <f>'1.mell. összevont'!E59</f>
        <v>0</v>
      </c>
      <c r="F79" s="482">
        <f>'1.mell. összevont'!F59</f>
        <v>34</v>
      </c>
      <c r="G79" s="482" t="e">
        <f>'1.mell. összevont'!G59</f>
        <v>#DIV/0!</v>
      </c>
      <c r="H79" s="482">
        <f>'1.mell. összevont'!H59</f>
        <v>679</v>
      </c>
      <c r="I79" s="486" t="e">
        <f>H79/E79*100</f>
        <v>#DIV/0!</v>
      </c>
      <c r="J79" s="127"/>
      <c r="K79" s="122"/>
      <c r="L79" s="128"/>
    </row>
    <row r="80" spans="1:12" s="124" customFormat="1" ht="12" customHeight="1">
      <c r="A80" s="125"/>
      <c r="B80" s="156" t="s">
        <v>197</v>
      </c>
      <c r="C80" s="482"/>
      <c r="D80" s="482"/>
      <c r="E80" s="482"/>
      <c r="F80" s="482"/>
      <c r="G80" s="483"/>
      <c r="H80" s="482"/>
      <c r="I80" s="486"/>
      <c r="J80" s="127"/>
      <c r="K80" s="122"/>
      <c r="L80" s="128"/>
    </row>
    <row r="81" spans="1:12" s="148" customFormat="1" ht="12" customHeight="1">
      <c r="A81" s="143" t="s">
        <v>198</v>
      </c>
      <c r="B81" s="144" t="s">
        <v>199</v>
      </c>
      <c r="C81" s="487">
        <f>'1.mell. összevont'!C60</f>
        <v>0</v>
      </c>
      <c r="D81" s="487">
        <f>'1.mell. összevont'!D60</f>
        <v>0</v>
      </c>
      <c r="E81" s="487">
        <f>'1.mell. összevont'!E60</f>
        <v>0</v>
      </c>
      <c r="F81" s="487">
        <f>'1.mell. összevont'!F60</f>
        <v>0</v>
      </c>
      <c r="G81" s="487" t="e">
        <f>'1.mell. összevont'!G60</f>
        <v>#DIV/0!</v>
      </c>
      <c r="H81" s="487">
        <f>'1.mell. összevont'!H60</f>
        <v>0</v>
      </c>
      <c r="I81" s="488" t="e">
        <f>H81/E81*100</f>
        <v>#DIV/0!</v>
      </c>
      <c r="J81" s="159"/>
      <c r="K81" s="146"/>
      <c r="L81" s="147"/>
    </row>
    <row r="82" spans="1:12" s="124" customFormat="1" ht="13.5" customHeight="1">
      <c r="A82" s="117" t="s">
        <v>200</v>
      </c>
      <c r="B82" s="141" t="s">
        <v>201</v>
      </c>
      <c r="C82" s="480">
        <f>SUM(C83:C85)</f>
        <v>6000000</v>
      </c>
      <c r="D82" s="480">
        <f>SUM(D83:D85)</f>
        <v>-3258</v>
      </c>
      <c r="E82" s="480">
        <f>SUM(E83:E85)</f>
        <v>5996742</v>
      </c>
      <c r="F82" s="480">
        <f>SUM(F83:F85)</f>
        <v>1153</v>
      </c>
      <c r="G82" s="481">
        <f>F82/E82*100</f>
        <v>0.019227106985759936</v>
      </c>
      <c r="H82" s="480">
        <f>SUM(H83:H85)</f>
        <v>2050</v>
      </c>
      <c r="I82" s="489">
        <f>H82/E82*100</f>
        <v>0.03418522924614732</v>
      </c>
      <c r="J82" s="121"/>
      <c r="K82" s="122"/>
      <c r="L82" s="123"/>
    </row>
    <row r="83" spans="1:12" s="124" customFormat="1" ht="12" customHeight="1">
      <c r="A83" s="125" t="s">
        <v>202</v>
      </c>
      <c r="B83" s="142" t="s">
        <v>203</v>
      </c>
      <c r="C83" s="482">
        <f>'1.mell. összevont'!C62</f>
        <v>0</v>
      </c>
      <c r="D83" s="482">
        <f>'1.mell. összevont'!D62</f>
        <v>0</v>
      </c>
      <c r="E83" s="482">
        <f>'1.mell. összevont'!E62</f>
        <v>0</v>
      </c>
      <c r="F83" s="482">
        <f>'1.mell. összevont'!F62</f>
        <v>0</v>
      </c>
      <c r="G83" s="482" t="e">
        <f>'1.mell. összevont'!G62</f>
        <v>#DIV/0!</v>
      </c>
      <c r="H83" s="482">
        <f>'1.mell. összevont'!H62</f>
        <v>0</v>
      </c>
      <c r="I83" s="486" t="e">
        <f>H83/E83*100</f>
        <v>#DIV/0!</v>
      </c>
      <c r="J83" s="158"/>
      <c r="K83" s="122"/>
      <c r="L83" s="157"/>
    </row>
    <row r="84" spans="1:12" s="124" customFormat="1" ht="12" customHeight="1">
      <c r="A84" s="125" t="s">
        <v>204</v>
      </c>
      <c r="B84" s="142" t="s">
        <v>205</v>
      </c>
      <c r="C84" s="482">
        <f>'1.mell. összevont'!C63</f>
        <v>0</v>
      </c>
      <c r="D84" s="482">
        <f>'1.mell. összevont'!D63</f>
        <v>0</v>
      </c>
      <c r="E84" s="482">
        <f>'1.mell. összevont'!E63</f>
        <v>0</v>
      </c>
      <c r="F84" s="482">
        <f>'1.mell. összevont'!F63</f>
        <v>0</v>
      </c>
      <c r="G84" s="482" t="e">
        <f>'1.mell. összevont'!G63</f>
        <v>#DIV/0!</v>
      </c>
      <c r="H84" s="482">
        <f>'1.mell. összevont'!H63</f>
        <v>0</v>
      </c>
      <c r="I84" s="486" t="e">
        <f>H84/E84*100</f>
        <v>#DIV/0!</v>
      </c>
      <c r="J84" s="158"/>
      <c r="K84" s="122"/>
      <c r="L84" s="157"/>
    </row>
    <row r="85" spans="1:12" s="124" customFormat="1" ht="12" customHeight="1">
      <c r="A85" s="125" t="s">
        <v>206</v>
      </c>
      <c r="B85" s="126" t="s">
        <v>207</v>
      </c>
      <c r="C85" s="482">
        <v>6000000</v>
      </c>
      <c r="D85" s="482">
        <f>'1.mell. összevont'!D64</f>
        <v>-3258</v>
      </c>
      <c r="E85" s="482">
        <f>'1.mell. összevont'!E64</f>
        <v>5996742</v>
      </c>
      <c r="F85" s="482">
        <f>'1.mell. összevont'!F64</f>
        <v>1153</v>
      </c>
      <c r="G85" s="482">
        <f>'1.mell. összevont'!G64</f>
        <v>0.019227106985759936</v>
      </c>
      <c r="H85" s="482">
        <f>'1.mell. összevont'!H64</f>
        <v>2050</v>
      </c>
      <c r="I85" s="486">
        <f>H85/E85*100</f>
        <v>0.03418522924614732</v>
      </c>
      <c r="J85" s="158"/>
      <c r="K85" s="122"/>
      <c r="L85" s="157"/>
    </row>
    <row r="86" spans="1:12" s="124" customFormat="1" ht="12" customHeight="1">
      <c r="A86" s="125"/>
      <c r="B86" s="156" t="s">
        <v>208</v>
      </c>
      <c r="C86" s="482"/>
      <c r="D86" s="482"/>
      <c r="E86" s="482"/>
      <c r="F86" s="482"/>
      <c r="G86" s="483"/>
      <c r="H86" s="482"/>
      <c r="I86" s="486"/>
      <c r="J86" s="158"/>
      <c r="K86" s="122"/>
      <c r="L86" s="157"/>
    </row>
    <row r="87" spans="1:12" s="148" customFormat="1" ht="12" customHeight="1">
      <c r="A87" s="143" t="s">
        <v>209</v>
      </c>
      <c r="B87" s="144" t="s">
        <v>210</v>
      </c>
      <c r="C87" s="482">
        <f>'1.mell. összevont'!C65</f>
        <v>0</v>
      </c>
      <c r="D87" s="482">
        <f>'1.mell. összevont'!D65</f>
        <v>0</v>
      </c>
      <c r="E87" s="482">
        <f>'1.mell. összevont'!E65</f>
        <v>0</v>
      </c>
      <c r="F87" s="482">
        <f>'1.mell. összevont'!F65</f>
        <v>0</v>
      </c>
      <c r="G87" s="482" t="e">
        <f>'1.mell. összevont'!G65</f>
        <v>#DIV/0!</v>
      </c>
      <c r="H87" s="482">
        <f>'1.mell. összevont'!H65</f>
        <v>0</v>
      </c>
      <c r="I87" s="488" t="e">
        <f>H87/E87*100</f>
        <v>#DIV/0!</v>
      </c>
      <c r="J87" s="158"/>
      <c r="K87" s="146"/>
      <c r="L87" s="160"/>
    </row>
    <row r="88" spans="1:12" s="124" customFormat="1" ht="13.5" customHeight="1">
      <c r="A88" s="161" t="s">
        <v>211</v>
      </c>
      <c r="B88" s="162" t="s">
        <v>212</v>
      </c>
      <c r="C88" s="491">
        <f>+C11+C24+C32+C39+C50+C69+C75+C82</f>
        <v>350531906</v>
      </c>
      <c r="D88" s="491">
        <f>+D11+D24+D32+D39+D50+D69+D75+D82</f>
        <v>11536</v>
      </c>
      <c r="E88" s="491">
        <f>+E11+E24+E32+E39+E50+E69+E75+E82</f>
        <v>350574442</v>
      </c>
      <c r="F88" s="491">
        <f>+F11+F24+F32+F39+F50+F69+F75+F82</f>
        <v>187200</v>
      </c>
      <c r="G88" s="492">
        <f>F88/E88*100</f>
        <v>0.05339807401019838</v>
      </c>
      <c r="H88" s="491">
        <f>+H11+H24+H32+H39+H50+H69+H75+H82</f>
        <v>302596</v>
      </c>
      <c r="I88" s="540">
        <f>H88/E88*100</f>
        <v>0.08631433548712601</v>
      </c>
      <c r="J88" s="163"/>
      <c r="K88" s="122"/>
      <c r="L88" s="151"/>
    </row>
    <row r="89" ht="15.75" hidden="1"/>
    <row r="90" ht="15.75" hidden="1"/>
    <row r="91" spans="1:12" ht="15" customHeight="1">
      <c r="A91" s="90"/>
      <c r="B91" s="99" t="s">
        <v>71</v>
      </c>
      <c r="C91" s="164"/>
      <c r="D91" s="164"/>
      <c r="E91" s="164"/>
      <c r="F91" s="164"/>
      <c r="G91" s="164"/>
      <c r="H91" s="164"/>
      <c r="I91" s="164"/>
      <c r="J91" s="100"/>
      <c r="L91" s="99"/>
    </row>
    <row r="92" spans="1:12" ht="9.75" customHeight="1">
      <c r="A92" s="758"/>
      <c r="B92" s="758"/>
      <c r="C92" s="165" t="s">
        <v>72</v>
      </c>
      <c r="D92" s="166"/>
      <c r="E92" s="166"/>
      <c r="F92" s="165"/>
      <c r="G92" s="167" t="s">
        <v>72</v>
      </c>
      <c r="H92" s="165"/>
      <c r="I92" s="165"/>
      <c r="J92" s="104"/>
      <c r="L92" s="104"/>
    </row>
    <row r="93" spans="1:12" ht="27.75" customHeight="1">
      <c r="A93" s="105" t="s">
        <v>73</v>
      </c>
      <c r="B93" s="106" t="s">
        <v>74</v>
      </c>
      <c r="C93" s="107" t="str">
        <f>C9</f>
        <v>2016. évi eredeti előirányzat</v>
      </c>
      <c r="D93" s="109" t="s">
        <v>213</v>
      </c>
      <c r="E93" s="109" t="s">
        <v>76</v>
      </c>
      <c r="F93" s="109" t="s">
        <v>77</v>
      </c>
      <c r="G93" s="168" t="s">
        <v>214</v>
      </c>
      <c r="H93" s="107" t="str">
        <f>H9</f>
        <v>Teljesítés  szeptember              30-ig</v>
      </c>
      <c r="I93" s="110" t="s">
        <v>215</v>
      </c>
      <c r="J93" s="111"/>
      <c r="L93" s="112"/>
    </row>
    <row r="94" spans="1:12" s="124" customFormat="1" ht="13.5" customHeight="1">
      <c r="A94" s="169" t="s">
        <v>216</v>
      </c>
      <c r="B94" s="141" t="s">
        <v>217</v>
      </c>
      <c r="C94" s="119">
        <f>SUM(C95:C97)</f>
        <v>0</v>
      </c>
      <c r="D94" s="119">
        <f>SUM(D95:D97)</f>
        <v>20000</v>
      </c>
      <c r="E94" s="119">
        <f>SUM(E95:E97)</f>
        <v>20000</v>
      </c>
      <c r="F94" s="119">
        <f>SUM(F95:F97)</f>
        <v>19643</v>
      </c>
      <c r="G94" s="120">
        <f>F94/E94*100</f>
        <v>98.215</v>
      </c>
      <c r="H94" s="119">
        <f>SUM(H95:H97)</f>
        <v>0</v>
      </c>
      <c r="I94" s="120">
        <f aca="true" t="shared" si="3" ref="I94:I104">H94/E94*100</f>
        <v>0</v>
      </c>
      <c r="J94" s="121"/>
      <c r="K94" s="122"/>
      <c r="L94" s="123"/>
    </row>
    <row r="95" spans="1:12" s="124" customFormat="1" ht="12" customHeight="1">
      <c r="A95" s="125" t="s">
        <v>218</v>
      </c>
      <c r="B95" s="126" t="s">
        <v>219</v>
      </c>
      <c r="C95" s="391">
        <f>'1.mell. összevont'!C73</f>
        <v>0</v>
      </c>
      <c r="D95" s="391">
        <f>'1.mell. összevont'!D73</f>
        <v>0</v>
      </c>
      <c r="E95" s="391">
        <f>'1.mell. összevont'!E73</f>
        <v>0</v>
      </c>
      <c r="F95" s="391">
        <f>'1.mell. összevont'!F73</f>
        <v>0</v>
      </c>
      <c r="G95" s="391" t="e">
        <f>'1.mell. összevont'!G73</f>
        <v>#DIV/0!</v>
      </c>
      <c r="H95" s="391">
        <f>'1.mell. összevont'!H73</f>
        <v>0</v>
      </c>
      <c r="I95" s="486" t="e">
        <f t="shared" si="3"/>
        <v>#DIV/0!</v>
      </c>
      <c r="J95" s="170"/>
      <c r="K95" s="122"/>
      <c r="L95" s="157"/>
    </row>
    <row r="96" spans="1:12" s="124" customFormat="1" ht="12" customHeight="1">
      <c r="A96" s="125" t="s">
        <v>220</v>
      </c>
      <c r="B96" s="126" t="s">
        <v>221</v>
      </c>
      <c r="C96" s="391">
        <f>'1.mell. összevont'!C74</f>
        <v>0</v>
      </c>
      <c r="D96" s="391">
        <f>'1.mell. összevont'!D74</f>
        <v>20000</v>
      </c>
      <c r="E96" s="391">
        <f>'1.mell. összevont'!E74</f>
        <v>20000</v>
      </c>
      <c r="F96" s="391">
        <f>'1.mell. összevont'!F74</f>
        <v>19643</v>
      </c>
      <c r="G96" s="391">
        <f>'1.mell. összevont'!G74</f>
        <v>98.215</v>
      </c>
      <c r="H96" s="391">
        <f>'1.mell. összevont'!H74</f>
        <v>0</v>
      </c>
      <c r="I96" s="486">
        <f t="shared" si="3"/>
        <v>0</v>
      </c>
      <c r="J96" s="170"/>
      <c r="K96" s="122"/>
      <c r="L96" s="157"/>
    </row>
    <row r="97" spans="1:12" s="124" customFormat="1" ht="12" customHeight="1">
      <c r="A97" s="125" t="s">
        <v>222</v>
      </c>
      <c r="B97" s="126" t="s">
        <v>223</v>
      </c>
      <c r="C97" s="391">
        <f>'1.mell. összevont'!C75</f>
        <v>0</v>
      </c>
      <c r="D97" s="391">
        <f>'1.mell. összevont'!D75</f>
        <v>0</v>
      </c>
      <c r="E97" s="391">
        <f>'1.mell. összevont'!E75</f>
        <v>0</v>
      </c>
      <c r="F97" s="391">
        <f>'1.mell. összevont'!F75</f>
        <v>0</v>
      </c>
      <c r="G97" s="391" t="e">
        <f>'1.mell. összevont'!G75</f>
        <v>#DIV/0!</v>
      </c>
      <c r="H97" s="391">
        <f>'1.mell. összevont'!H75</f>
        <v>0</v>
      </c>
      <c r="I97" s="486" t="e">
        <f t="shared" si="3"/>
        <v>#DIV/0!</v>
      </c>
      <c r="J97" s="170"/>
      <c r="K97" s="122"/>
      <c r="L97" s="157"/>
    </row>
    <row r="98" spans="1:12" s="124" customFormat="1" ht="14.25" customHeight="1">
      <c r="A98" s="169" t="s">
        <v>224</v>
      </c>
      <c r="B98" s="141" t="s">
        <v>225</v>
      </c>
      <c r="C98" s="480">
        <f>SUM(C99:C102)</f>
        <v>0</v>
      </c>
      <c r="D98" s="480">
        <f>SUM(D99:D102)</f>
        <v>0</v>
      </c>
      <c r="E98" s="480">
        <f>SUM(E99:E102)</f>
        <v>0</v>
      </c>
      <c r="F98" s="480">
        <f>SUM(F99:F102)</f>
        <v>0</v>
      </c>
      <c r="G98" s="489" t="e">
        <f>F98/E98*100</f>
        <v>#DIV/0!</v>
      </c>
      <c r="H98" s="480">
        <f>SUM(H99:H102)</f>
        <v>0</v>
      </c>
      <c r="I98" s="489" t="e">
        <f t="shared" si="3"/>
        <v>#DIV/0!</v>
      </c>
      <c r="J98" s="121"/>
      <c r="K98" s="122"/>
      <c r="L98" s="123"/>
    </row>
    <row r="99" spans="1:12" s="124" customFormat="1" ht="12" customHeight="1">
      <c r="A99" s="125" t="s">
        <v>226</v>
      </c>
      <c r="B99" s="126" t="s">
        <v>227</v>
      </c>
      <c r="C99" s="482">
        <f>'1.mell. összevont'!C77</f>
        <v>0</v>
      </c>
      <c r="D99" s="482">
        <f>'1.mell. összevont'!D77</f>
        <v>0</v>
      </c>
      <c r="E99" s="482">
        <f>'1.mell. összevont'!E77</f>
        <v>0</v>
      </c>
      <c r="F99" s="482">
        <f>'1.mell. összevont'!F77</f>
        <v>0</v>
      </c>
      <c r="G99" s="482" t="e">
        <f>'1.mell. összevont'!G77</f>
        <v>#DIV/0!</v>
      </c>
      <c r="H99" s="482">
        <f>'1.mell. összevont'!H77</f>
        <v>0</v>
      </c>
      <c r="I99" s="486" t="e">
        <f t="shared" si="3"/>
        <v>#DIV/0!</v>
      </c>
      <c r="J99" s="158"/>
      <c r="K99" s="122"/>
      <c r="L99" s="157"/>
    </row>
    <row r="100" spans="1:12" s="124" customFormat="1" ht="12" customHeight="1">
      <c r="A100" s="125" t="s">
        <v>228</v>
      </c>
      <c r="B100" s="126" t="s">
        <v>229</v>
      </c>
      <c r="C100" s="482">
        <f>'1.mell. összevont'!C78</f>
        <v>0</v>
      </c>
      <c r="D100" s="482">
        <f>'1.mell. összevont'!D78</f>
        <v>0</v>
      </c>
      <c r="E100" s="482">
        <f>'1.mell. összevont'!E78</f>
        <v>0</v>
      </c>
      <c r="F100" s="482">
        <f>'1.mell. összevont'!F78</f>
        <v>0</v>
      </c>
      <c r="G100" s="482" t="e">
        <f>'1.mell. összevont'!G78</f>
        <v>#DIV/0!</v>
      </c>
      <c r="H100" s="482">
        <f>'1.mell. összevont'!H78</f>
        <v>0</v>
      </c>
      <c r="I100" s="486" t="e">
        <f t="shared" si="3"/>
        <v>#DIV/0!</v>
      </c>
      <c r="J100" s="158"/>
      <c r="K100" s="122"/>
      <c r="L100" s="157"/>
    </row>
    <row r="101" spans="1:12" s="124" customFormat="1" ht="12" customHeight="1">
      <c r="A101" s="125" t="s">
        <v>230</v>
      </c>
      <c r="B101" s="126" t="s">
        <v>231</v>
      </c>
      <c r="C101" s="482">
        <f>'1.mell. összevont'!C79</f>
        <v>0</v>
      </c>
      <c r="D101" s="482">
        <f>'1.mell. összevont'!D79</f>
        <v>0</v>
      </c>
      <c r="E101" s="482">
        <f>'1.mell. összevont'!E79</f>
        <v>0</v>
      </c>
      <c r="F101" s="482">
        <f>'1.mell. összevont'!F79</f>
        <v>0</v>
      </c>
      <c r="G101" s="482" t="e">
        <f>'1.mell. összevont'!G79</f>
        <v>#DIV/0!</v>
      </c>
      <c r="H101" s="482">
        <f>'1.mell. összevont'!H79</f>
        <v>0</v>
      </c>
      <c r="I101" s="486" t="e">
        <f t="shared" si="3"/>
        <v>#DIV/0!</v>
      </c>
      <c r="J101" s="158"/>
      <c r="K101" s="122"/>
      <c r="L101" s="157"/>
    </row>
    <row r="102" spans="1:12" s="124" customFormat="1" ht="12" customHeight="1">
      <c r="A102" s="125" t="s">
        <v>232</v>
      </c>
      <c r="B102" s="126" t="s">
        <v>233</v>
      </c>
      <c r="C102" s="482">
        <f>'1.mell. összevont'!C80</f>
        <v>0</v>
      </c>
      <c r="D102" s="482">
        <f>'1.mell. összevont'!D80</f>
        <v>0</v>
      </c>
      <c r="E102" s="482">
        <f>'1.mell. összevont'!E80</f>
        <v>0</v>
      </c>
      <c r="F102" s="482">
        <f>'1.mell. összevont'!F80</f>
        <v>0</v>
      </c>
      <c r="G102" s="482" t="e">
        <f>'1.mell. összevont'!G80</f>
        <v>#DIV/0!</v>
      </c>
      <c r="H102" s="482">
        <f>'1.mell. összevont'!H80</f>
        <v>0</v>
      </c>
      <c r="I102" s="486" t="e">
        <f t="shared" si="3"/>
        <v>#DIV/0!</v>
      </c>
      <c r="J102" s="158"/>
      <c r="K102" s="122"/>
      <c r="L102" s="157"/>
    </row>
    <row r="103" spans="1:12" s="124" customFormat="1" ht="14.25" customHeight="1">
      <c r="A103" s="169" t="s">
        <v>234</v>
      </c>
      <c r="B103" s="141" t="s">
        <v>235</v>
      </c>
      <c r="C103" s="480">
        <v>18662291</v>
      </c>
      <c r="D103" s="480">
        <f>SUM(D104:D106)</f>
        <v>0</v>
      </c>
      <c r="E103" s="480">
        <f>SUM(E104:E106)</f>
        <v>19678149</v>
      </c>
      <c r="F103" s="480">
        <f>SUM(F104:F106)</f>
        <v>0</v>
      </c>
      <c r="G103" s="481">
        <f>F103/E103*100</f>
        <v>0</v>
      </c>
      <c r="H103" s="480">
        <f>SUM(H104:H106)</f>
        <v>0</v>
      </c>
      <c r="I103" s="489">
        <f t="shared" si="3"/>
        <v>0</v>
      </c>
      <c r="J103" s="121"/>
      <c r="K103" s="122"/>
      <c r="L103" s="123"/>
    </row>
    <row r="104" spans="1:12" s="124" customFormat="1" ht="12" customHeight="1">
      <c r="A104" s="125" t="s">
        <v>236</v>
      </c>
      <c r="B104" s="126" t="s">
        <v>237</v>
      </c>
      <c r="C104" s="482">
        <v>18662291</v>
      </c>
      <c r="D104" s="482">
        <f>'1.mell. összevont'!D82</f>
        <v>0</v>
      </c>
      <c r="E104" s="482">
        <f>'1.mell. összevont'!E82</f>
        <v>19678149</v>
      </c>
      <c r="F104" s="482">
        <f>'1.mell. összevont'!F82</f>
        <v>0</v>
      </c>
      <c r="G104" s="482">
        <f>'1.mell. összevont'!G82</f>
        <v>0</v>
      </c>
      <c r="H104" s="482">
        <f>'1.mell. összevont'!H82</f>
        <v>0</v>
      </c>
      <c r="I104" s="486">
        <f t="shared" si="3"/>
        <v>0</v>
      </c>
      <c r="J104" s="158"/>
      <c r="K104" s="122"/>
      <c r="L104" s="157"/>
    </row>
    <row r="105" spans="1:12" s="124" customFormat="1" ht="12" customHeight="1">
      <c r="A105" s="125"/>
      <c r="B105" s="156" t="s">
        <v>585</v>
      </c>
      <c r="C105" s="482"/>
      <c r="D105" s="482"/>
      <c r="E105" s="482"/>
      <c r="F105" s="482"/>
      <c r="G105" s="483"/>
      <c r="H105" s="482"/>
      <c r="I105" s="486"/>
      <c r="J105" s="158"/>
      <c r="K105" s="122"/>
      <c r="L105" s="157"/>
    </row>
    <row r="106" spans="1:12" s="124" customFormat="1" ht="12" customHeight="1">
      <c r="A106" s="125" t="s">
        <v>239</v>
      </c>
      <c r="B106" s="126" t="s">
        <v>240</v>
      </c>
      <c r="C106" s="482">
        <f>'1.mell. összevont'!C83</f>
        <v>0</v>
      </c>
      <c r="D106" s="482">
        <f>'1.mell. összevont'!D83</f>
        <v>0</v>
      </c>
      <c r="E106" s="482">
        <f>'1.mell. összevont'!E83</f>
        <v>0</v>
      </c>
      <c r="F106" s="482">
        <f>'1.mell. összevont'!F83</f>
        <v>0</v>
      </c>
      <c r="G106" s="482" t="e">
        <f>'1.mell. összevont'!G83</f>
        <v>#DIV/0!</v>
      </c>
      <c r="H106" s="482">
        <f>'1.mell. összevont'!H83</f>
        <v>0</v>
      </c>
      <c r="I106" s="486" t="e">
        <f aca="true" t="shared" si="4" ref="I106:I118">H106/E106*100</f>
        <v>#DIV/0!</v>
      </c>
      <c r="J106" s="158"/>
      <c r="K106" s="122"/>
      <c r="L106" s="157"/>
    </row>
    <row r="107" spans="1:12" s="124" customFormat="1" ht="14.25" customHeight="1">
      <c r="A107" s="169" t="s">
        <v>241</v>
      </c>
      <c r="B107" s="141" t="s">
        <v>242</v>
      </c>
      <c r="C107" s="480">
        <f>SUM(C108:C110)</f>
        <v>0</v>
      </c>
      <c r="D107" s="480">
        <f>SUM(D108:D110)</f>
        <v>0</v>
      </c>
      <c r="E107" s="480">
        <f>SUM(E108:E110)</f>
        <v>0</v>
      </c>
      <c r="F107" s="480">
        <f>SUM(F108:F110)</f>
        <v>0</v>
      </c>
      <c r="G107" s="489" t="e">
        <f>F107/E107*100</f>
        <v>#DIV/0!</v>
      </c>
      <c r="H107" s="480">
        <f>SUM(H108:H110)</f>
        <v>0</v>
      </c>
      <c r="I107" s="489" t="e">
        <f t="shared" si="4"/>
        <v>#DIV/0!</v>
      </c>
      <c r="J107" s="121"/>
      <c r="K107" s="122"/>
      <c r="L107" s="123"/>
    </row>
    <row r="108" spans="1:12" s="124" customFormat="1" ht="12" customHeight="1">
      <c r="A108" s="125" t="s">
        <v>243</v>
      </c>
      <c r="B108" s="126" t="s">
        <v>244</v>
      </c>
      <c r="C108" s="482">
        <f>'1.mell. összevont'!C85</f>
        <v>0</v>
      </c>
      <c r="D108" s="482">
        <f>'1.mell. összevont'!D85</f>
        <v>0</v>
      </c>
      <c r="E108" s="482">
        <f>'1.mell. összevont'!E85</f>
        <v>0</v>
      </c>
      <c r="F108" s="482">
        <f>'1.mell. összevont'!F85</f>
        <v>0</v>
      </c>
      <c r="G108" s="482" t="e">
        <f>'1.mell. összevont'!G85</f>
        <v>#DIV/0!</v>
      </c>
      <c r="H108" s="482">
        <f>'1.mell. összevont'!H85</f>
        <v>0</v>
      </c>
      <c r="I108" s="486" t="e">
        <f t="shared" si="4"/>
        <v>#DIV/0!</v>
      </c>
      <c r="J108" s="158"/>
      <c r="K108" s="122"/>
      <c r="L108" s="157"/>
    </row>
    <row r="109" spans="1:12" s="124" customFormat="1" ht="12" customHeight="1">
      <c r="A109" s="125" t="s">
        <v>245</v>
      </c>
      <c r="B109" s="126" t="s">
        <v>246</v>
      </c>
      <c r="C109" s="482">
        <f>'1.mell. összevont'!C86</f>
        <v>0</v>
      </c>
      <c r="D109" s="482">
        <f>'1.mell. összevont'!D86</f>
        <v>0</v>
      </c>
      <c r="E109" s="482">
        <f>'1.mell. összevont'!E86</f>
        <v>0</v>
      </c>
      <c r="F109" s="482">
        <f>'1.mell. összevont'!F86</f>
        <v>0</v>
      </c>
      <c r="G109" s="482" t="e">
        <f>'1.mell. összevont'!G86</f>
        <v>#DIV/0!</v>
      </c>
      <c r="H109" s="482">
        <f>'1.mell. összevont'!H86</f>
        <v>0</v>
      </c>
      <c r="I109" s="486" t="e">
        <f t="shared" si="4"/>
        <v>#DIV/0!</v>
      </c>
      <c r="J109" s="158"/>
      <c r="K109" s="122"/>
      <c r="L109" s="157"/>
    </row>
    <row r="110" spans="1:12" s="124" customFormat="1" ht="12" customHeight="1">
      <c r="A110" s="125" t="s">
        <v>247</v>
      </c>
      <c r="B110" s="126" t="s">
        <v>248</v>
      </c>
      <c r="C110" s="482">
        <f>'1.mell. összevont'!C87</f>
        <v>0</v>
      </c>
      <c r="D110" s="482">
        <f>'1.mell. összevont'!D87</f>
        <v>0</v>
      </c>
      <c r="E110" s="482">
        <f>'1.mell. összevont'!E87</f>
        <v>0</v>
      </c>
      <c r="F110" s="482">
        <f>'1.mell. összevont'!F87</f>
        <v>0</v>
      </c>
      <c r="G110" s="482" t="e">
        <f>'1.mell. összevont'!G87</f>
        <v>#DIV/0!</v>
      </c>
      <c r="H110" s="482">
        <f>'1.mell. összevont'!H87</f>
        <v>0</v>
      </c>
      <c r="I110" s="486" t="e">
        <f t="shared" si="4"/>
        <v>#DIV/0!</v>
      </c>
      <c r="J110" s="158"/>
      <c r="K110" s="122"/>
      <c r="L110" s="157"/>
    </row>
    <row r="111" spans="1:12" s="124" customFormat="1" ht="14.25" customHeight="1">
      <c r="A111" s="169" t="s">
        <v>249</v>
      </c>
      <c r="B111" s="141" t="s">
        <v>250</v>
      </c>
      <c r="C111" s="480">
        <f>SUM(C112:C115)</f>
        <v>0</v>
      </c>
      <c r="D111" s="480">
        <f>SUM(D112:D115)</f>
        <v>0</v>
      </c>
      <c r="E111" s="480">
        <f>SUM(E112:E115)</f>
        <v>0</v>
      </c>
      <c r="F111" s="480">
        <f>SUM(F112:F115)</f>
        <v>0</v>
      </c>
      <c r="G111" s="489" t="e">
        <f>F111/E111*100</f>
        <v>#DIV/0!</v>
      </c>
      <c r="H111" s="480">
        <f>SUM(H112:H115)</f>
        <v>0</v>
      </c>
      <c r="I111" s="489" t="e">
        <f t="shared" si="4"/>
        <v>#DIV/0!</v>
      </c>
      <c r="J111" s="121"/>
      <c r="K111" s="122"/>
      <c r="L111" s="123"/>
    </row>
    <row r="112" spans="1:12" s="124" customFormat="1" ht="12" customHeight="1">
      <c r="A112" s="171" t="s">
        <v>251</v>
      </c>
      <c r="B112" s="126" t="s">
        <v>252</v>
      </c>
      <c r="C112" s="482">
        <f>'1.mell. összevont'!C89</f>
        <v>0</v>
      </c>
      <c r="D112" s="482">
        <f>'1.mell. összevont'!D89</f>
        <v>0</v>
      </c>
      <c r="E112" s="482">
        <f>'1.mell. összevont'!E89</f>
        <v>0</v>
      </c>
      <c r="F112" s="482">
        <f>'1.mell. összevont'!F89</f>
        <v>0</v>
      </c>
      <c r="G112" s="482" t="e">
        <f>'1.mell. összevont'!G89</f>
        <v>#DIV/0!</v>
      </c>
      <c r="H112" s="482">
        <f>'1.mell. összevont'!H89</f>
        <v>0</v>
      </c>
      <c r="I112" s="486" t="e">
        <f t="shared" si="4"/>
        <v>#DIV/0!</v>
      </c>
      <c r="J112" s="158"/>
      <c r="K112" s="122"/>
      <c r="L112" s="157"/>
    </row>
    <row r="113" spans="1:12" s="124" customFormat="1" ht="12" customHeight="1">
      <c r="A113" s="171" t="s">
        <v>253</v>
      </c>
      <c r="B113" s="126" t="s">
        <v>254</v>
      </c>
      <c r="C113" s="482">
        <f>'1.mell. összevont'!C90</f>
        <v>0</v>
      </c>
      <c r="D113" s="482">
        <f>'1.mell. összevont'!D90</f>
        <v>0</v>
      </c>
      <c r="E113" s="482">
        <f>'1.mell. összevont'!E90</f>
        <v>0</v>
      </c>
      <c r="F113" s="482">
        <f>'1.mell. összevont'!F90</f>
        <v>0</v>
      </c>
      <c r="G113" s="482" t="e">
        <f>'1.mell. összevont'!G90</f>
        <v>#DIV/0!</v>
      </c>
      <c r="H113" s="482">
        <f>'1.mell. összevont'!H90</f>
        <v>0</v>
      </c>
      <c r="I113" s="486" t="e">
        <f t="shared" si="4"/>
        <v>#DIV/0!</v>
      </c>
      <c r="J113" s="158"/>
      <c r="K113" s="122"/>
      <c r="L113" s="157"/>
    </row>
    <row r="114" spans="1:12" s="124" customFormat="1" ht="12" customHeight="1">
      <c r="A114" s="171" t="s">
        <v>255</v>
      </c>
      <c r="B114" s="126" t="s">
        <v>256</v>
      </c>
      <c r="C114" s="482">
        <f>'1.mell. összevont'!C91</f>
        <v>0</v>
      </c>
      <c r="D114" s="482">
        <f>'1.mell. összevont'!D91</f>
        <v>0</v>
      </c>
      <c r="E114" s="482">
        <f>'1.mell. összevont'!E91</f>
        <v>0</v>
      </c>
      <c r="F114" s="482">
        <f>'1.mell. összevont'!F91</f>
        <v>0</v>
      </c>
      <c r="G114" s="482" t="e">
        <f>'1.mell. összevont'!G91</f>
        <v>#DIV/0!</v>
      </c>
      <c r="H114" s="482">
        <f>'1.mell. összevont'!H91</f>
        <v>0</v>
      </c>
      <c r="I114" s="486" t="e">
        <f t="shared" si="4"/>
        <v>#DIV/0!</v>
      </c>
      <c r="J114" s="158"/>
      <c r="K114" s="122"/>
      <c r="L114" s="157"/>
    </row>
    <row r="115" spans="1:12" s="124" customFormat="1" ht="12" customHeight="1">
      <c r="A115" s="171" t="s">
        <v>257</v>
      </c>
      <c r="B115" s="126" t="s">
        <v>258</v>
      </c>
      <c r="C115" s="482">
        <f>'1.mell. összevont'!C92</f>
        <v>0</v>
      </c>
      <c r="D115" s="482">
        <f>'1.mell. összevont'!D92</f>
        <v>0</v>
      </c>
      <c r="E115" s="482">
        <f>'1.mell. összevont'!E92</f>
        <v>0</v>
      </c>
      <c r="F115" s="482">
        <f>'1.mell. összevont'!F92</f>
        <v>0</v>
      </c>
      <c r="G115" s="482" t="e">
        <f>'1.mell. összevont'!G92</f>
        <v>#DIV/0!</v>
      </c>
      <c r="H115" s="482">
        <f>'1.mell. összevont'!H92</f>
        <v>0</v>
      </c>
      <c r="I115" s="486" t="e">
        <f t="shared" si="4"/>
        <v>#DIV/0!</v>
      </c>
      <c r="J115" s="158"/>
      <c r="K115" s="122"/>
      <c r="L115" s="157"/>
    </row>
    <row r="116" spans="1:12" s="124" customFormat="1" ht="14.25" customHeight="1">
      <c r="A116" s="169" t="s">
        <v>259</v>
      </c>
      <c r="B116" s="172" t="s">
        <v>260</v>
      </c>
      <c r="C116" s="480">
        <v>0</v>
      </c>
      <c r="D116" s="493">
        <v>0</v>
      </c>
      <c r="E116" s="493">
        <f>C116+D116</f>
        <v>0</v>
      </c>
      <c r="F116" s="493">
        <v>0</v>
      </c>
      <c r="G116" s="489" t="e">
        <f>F116/E116*100</f>
        <v>#DIV/0!</v>
      </c>
      <c r="H116" s="493">
        <v>0</v>
      </c>
      <c r="I116" s="489" t="e">
        <f t="shared" si="4"/>
        <v>#DIV/0!</v>
      </c>
      <c r="J116" s="173"/>
      <c r="K116" s="122"/>
      <c r="L116" s="174"/>
    </row>
    <row r="117" spans="1:12" s="124" customFormat="1" ht="13.5" customHeight="1">
      <c r="A117" s="175" t="s">
        <v>261</v>
      </c>
      <c r="B117" s="176" t="s">
        <v>262</v>
      </c>
      <c r="C117" s="491">
        <f>C94+C98+C103+C107+C111+C116</f>
        <v>18662291</v>
      </c>
      <c r="D117" s="491">
        <f>D94+D98+D103+D107+D111+D116</f>
        <v>20000</v>
      </c>
      <c r="E117" s="491">
        <f>E94+E98+E103+E107+E111+E116</f>
        <v>19698149</v>
      </c>
      <c r="F117" s="491">
        <f>F94+F98+F103+F107+F111+F116</f>
        <v>19643</v>
      </c>
      <c r="G117" s="492">
        <f>F117/E117*100</f>
        <v>0.0997200295317088</v>
      </c>
      <c r="H117" s="491">
        <f>H94+H98+H103+H107+H111+H116</f>
        <v>0</v>
      </c>
      <c r="I117" s="540">
        <f t="shared" si="4"/>
        <v>0</v>
      </c>
      <c r="J117" s="163"/>
      <c r="K117" s="122"/>
      <c r="L117" s="151"/>
    </row>
    <row r="118" spans="1:12" s="124" customFormat="1" ht="15" customHeight="1">
      <c r="A118" s="177" t="s">
        <v>263</v>
      </c>
      <c r="B118" s="178" t="s">
        <v>264</v>
      </c>
      <c r="C118" s="459">
        <f>C88+C117</f>
        <v>369194197</v>
      </c>
      <c r="D118" s="459">
        <f>D88+D117</f>
        <v>31536</v>
      </c>
      <c r="E118" s="459">
        <f>E88+E117</f>
        <v>370272591</v>
      </c>
      <c r="F118" s="459">
        <f>F88+F117</f>
        <v>206843</v>
      </c>
      <c r="G118" s="460">
        <f>F118/E118*100</f>
        <v>0.05586235790269445</v>
      </c>
      <c r="H118" s="459">
        <f>H88+H117</f>
        <v>302596</v>
      </c>
      <c r="I118" s="541">
        <f t="shared" si="4"/>
        <v>0.08172249509011052</v>
      </c>
      <c r="J118" s="179"/>
      <c r="K118" s="122"/>
      <c r="L118" s="151"/>
    </row>
    <row r="119" spans="1:12" s="124" customFormat="1" ht="9" customHeight="1" hidden="1">
      <c r="A119" s="180"/>
      <c r="B119" s="181"/>
      <c r="C119" s="182"/>
      <c r="D119" s="183"/>
      <c r="E119" s="183"/>
      <c r="F119" s="183"/>
      <c r="G119" s="183"/>
      <c r="H119" s="183"/>
      <c r="I119" s="183"/>
      <c r="J119" s="183"/>
      <c r="L119" s="182"/>
    </row>
    <row r="120" spans="1:12" ht="15" customHeight="1">
      <c r="A120" s="90"/>
      <c r="B120" s="99" t="s">
        <v>265</v>
      </c>
      <c r="C120" s="100"/>
      <c r="D120" s="100"/>
      <c r="E120" s="100"/>
      <c r="F120" s="100"/>
      <c r="G120" s="100"/>
      <c r="H120" s="100"/>
      <c r="I120" s="100"/>
      <c r="J120" s="100"/>
      <c r="L120" s="99"/>
    </row>
    <row r="121" spans="1:12" s="185" customFormat="1" ht="10.5" customHeight="1" hidden="1">
      <c r="A121" s="759"/>
      <c r="B121" s="759"/>
      <c r="C121" s="102" t="s">
        <v>72</v>
      </c>
      <c r="D121" s="184"/>
      <c r="E121" s="184"/>
      <c r="F121" s="102"/>
      <c r="G121" s="104" t="s">
        <v>72</v>
      </c>
      <c r="H121" s="102"/>
      <c r="I121" s="104" t="s">
        <v>72</v>
      </c>
      <c r="J121" s="104"/>
      <c r="L121" s="186"/>
    </row>
    <row r="122" spans="1:12" ht="30" customHeight="1">
      <c r="A122" s="105" t="s">
        <v>73</v>
      </c>
      <c r="B122" s="106" t="s">
        <v>266</v>
      </c>
      <c r="C122" s="107" t="str">
        <f>C93</f>
        <v>2016. évi eredeti előirányzat</v>
      </c>
      <c r="D122" s="109" t="str">
        <f>D9</f>
        <v>Módosítás  + / -</v>
      </c>
      <c r="E122" s="109" t="str">
        <f>E9</f>
        <v>Módosított előirányzat</v>
      </c>
      <c r="F122" s="109" t="str">
        <f>F9</f>
        <v>Teljesítés  június 30-ig</v>
      </c>
      <c r="G122" s="168" t="s">
        <v>78</v>
      </c>
      <c r="H122" s="107" t="str">
        <f>H9</f>
        <v>Teljesítés  szeptember              30-ig</v>
      </c>
      <c r="I122" s="168" t="s">
        <v>267</v>
      </c>
      <c r="J122" s="111"/>
      <c r="L122" s="112"/>
    </row>
    <row r="123" spans="1:12" s="116" customFormat="1" ht="10.5" customHeight="1">
      <c r="A123" s="113">
        <v>1</v>
      </c>
      <c r="B123" s="114">
        <v>2</v>
      </c>
      <c r="C123" s="113">
        <v>3</v>
      </c>
      <c r="D123" s="113">
        <v>4</v>
      </c>
      <c r="E123" s="113">
        <v>5</v>
      </c>
      <c r="F123" s="113">
        <v>6</v>
      </c>
      <c r="G123" s="113">
        <v>7</v>
      </c>
      <c r="H123" s="113">
        <v>6</v>
      </c>
      <c r="I123" s="113">
        <v>7</v>
      </c>
      <c r="J123" s="115"/>
      <c r="L123" s="115"/>
    </row>
    <row r="124" spans="1:12" s="190" customFormat="1" ht="12.75" customHeight="1">
      <c r="A124" s="117" t="s">
        <v>81</v>
      </c>
      <c r="B124" s="187" t="s">
        <v>348</v>
      </c>
      <c r="C124" s="408">
        <f>SUM(C125:C133)</f>
        <v>301266339</v>
      </c>
      <c r="D124" s="408">
        <f>SUM(D125:D133)</f>
        <v>4187</v>
      </c>
      <c r="E124" s="408">
        <f>SUM(E125:E133)</f>
        <v>302317384</v>
      </c>
      <c r="F124" s="408">
        <f>SUM(F125:F133)</f>
        <v>172896</v>
      </c>
      <c r="G124" s="409">
        <f>F124/E124*100</f>
        <v>0.0571902276053037</v>
      </c>
      <c r="H124" s="408">
        <f>SUM(H125:H133)</f>
        <v>273105</v>
      </c>
      <c r="I124" s="413">
        <f>H124/E124*100</f>
        <v>0.09033718021322915</v>
      </c>
      <c r="J124" s="188"/>
      <c r="K124" s="189"/>
      <c r="L124" s="123"/>
    </row>
    <row r="125" spans="1:12" s="190" customFormat="1" ht="12" customHeight="1">
      <c r="A125" s="125" t="s">
        <v>83</v>
      </c>
      <c r="B125" s="191" t="s">
        <v>268</v>
      </c>
      <c r="C125" s="391">
        <v>72810580</v>
      </c>
      <c r="D125" s="391">
        <f>'1.mell. összevont'!D103</f>
        <v>1272</v>
      </c>
      <c r="E125" s="391">
        <f>'1.mell. összevont'!E103</f>
        <v>102131852</v>
      </c>
      <c r="F125" s="391">
        <f>'1.mell. összevont'!F103</f>
        <v>67511</v>
      </c>
      <c r="G125" s="391">
        <f>'1.mell. összevont'!G103</f>
        <v>0.1201219959974443</v>
      </c>
      <c r="H125" s="391">
        <f>'1.mell. összevont'!H103</f>
        <v>105903</v>
      </c>
      <c r="I125" s="414">
        <f>H125/E125*100</f>
        <v>0.10369243083930368</v>
      </c>
      <c r="J125" s="192"/>
      <c r="K125" s="189"/>
      <c r="L125" s="128"/>
    </row>
    <row r="126" spans="1:12" s="190" customFormat="1" ht="24.75" customHeight="1">
      <c r="A126" s="125"/>
      <c r="B126" s="193" t="s">
        <v>409</v>
      </c>
      <c r="C126" s="391"/>
      <c r="D126" s="391"/>
      <c r="E126" s="391"/>
      <c r="F126" s="391"/>
      <c r="G126" s="392"/>
      <c r="H126" s="391"/>
      <c r="I126" s="414"/>
      <c r="J126" s="192"/>
      <c r="K126" s="189"/>
      <c r="L126" s="128"/>
    </row>
    <row r="127" spans="1:12" s="190" customFormat="1" ht="12" customHeight="1">
      <c r="A127" s="125" t="s">
        <v>86</v>
      </c>
      <c r="B127" s="191" t="s">
        <v>269</v>
      </c>
      <c r="C127" s="391">
        <v>23198740</v>
      </c>
      <c r="D127" s="391">
        <f>'1.mell. összevont'!D104</f>
        <v>343</v>
      </c>
      <c r="E127" s="391">
        <f>'1.mell. összevont'!E104</f>
        <v>30699083</v>
      </c>
      <c r="F127" s="391">
        <f>'1.mell. összevont'!F104</f>
        <v>13696</v>
      </c>
      <c r="G127" s="391">
        <f>'1.mell. összevont'!G104</f>
        <v>0.09097608116564124</v>
      </c>
      <c r="H127" s="391">
        <f>'1.mell. összevont'!H104</f>
        <v>20819</v>
      </c>
      <c r="I127" s="414">
        <f>H127/E127*100</f>
        <v>0.06781635790228653</v>
      </c>
      <c r="J127" s="192"/>
      <c r="K127" s="189"/>
      <c r="L127" s="128"/>
    </row>
    <row r="128" spans="1:12" s="190" customFormat="1" ht="24.75" customHeight="1">
      <c r="A128" s="125"/>
      <c r="B128" s="193" t="s">
        <v>270</v>
      </c>
      <c r="C128" s="391"/>
      <c r="D128" s="391"/>
      <c r="E128" s="391"/>
      <c r="F128" s="391"/>
      <c r="G128" s="392"/>
      <c r="H128" s="391"/>
      <c r="I128" s="414"/>
      <c r="J128" s="192"/>
      <c r="K128" s="189"/>
      <c r="L128" s="128"/>
    </row>
    <row r="129" spans="1:12" s="190" customFormat="1" ht="12" customHeight="1">
      <c r="A129" s="125" t="s">
        <v>89</v>
      </c>
      <c r="B129" s="191" t="s">
        <v>271</v>
      </c>
      <c r="C129" s="391">
        <v>101974565</v>
      </c>
      <c r="D129" s="391">
        <f>'1.mell. összevont'!D105</f>
        <v>2362</v>
      </c>
      <c r="E129" s="391">
        <f>'1.mell. összevont'!E105</f>
        <v>106287785</v>
      </c>
      <c r="F129" s="391">
        <f>'1.mell. összevont'!F105</f>
        <v>41775</v>
      </c>
      <c r="G129" s="391">
        <f>'1.mell. összevont'!G105</f>
        <v>0.10925743495910162</v>
      </c>
      <c r="H129" s="391">
        <f>'1.mell. összevont'!H105</f>
        <v>66749</v>
      </c>
      <c r="I129" s="414">
        <f>H129/E129*100</f>
        <v>0.06280025498696769</v>
      </c>
      <c r="J129" s="192"/>
      <c r="K129" s="189"/>
      <c r="L129" s="128"/>
    </row>
    <row r="130" spans="1:12" s="190" customFormat="1" ht="141.75" customHeight="1">
      <c r="A130" s="125"/>
      <c r="B130" s="194" t="s">
        <v>580</v>
      </c>
      <c r="C130" s="391"/>
      <c r="D130" s="391"/>
      <c r="E130" s="391"/>
      <c r="F130" s="391"/>
      <c r="G130" s="392"/>
      <c r="H130" s="391"/>
      <c r="I130" s="414"/>
      <c r="J130" s="192"/>
      <c r="K130" s="189"/>
      <c r="L130" s="128"/>
    </row>
    <row r="131" spans="1:12" s="190" customFormat="1" ht="12" customHeight="1">
      <c r="A131" s="125" t="s">
        <v>92</v>
      </c>
      <c r="B131" s="191" t="s">
        <v>475</v>
      </c>
      <c r="C131" s="391">
        <v>3230000</v>
      </c>
      <c r="D131" s="391">
        <f>'1.mell. összevont'!D106</f>
        <v>210</v>
      </c>
      <c r="E131" s="391">
        <f>'1.mell. összevont'!E106</f>
        <v>3230210</v>
      </c>
      <c r="F131" s="391">
        <f>'1.mell. összevont'!F106</f>
        <v>8064</v>
      </c>
      <c r="G131" s="391" t="e">
        <f>'1.mell. összevont'!G106</f>
        <v>#DIV/0!</v>
      </c>
      <c r="H131" s="391">
        <f>'1.mell. összevont'!H106</f>
        <v>10552</v>
      </c>
      <c r="I131" s="414">
        <f>H131/E131*100</f>
        <v>0.3266660681503679</v>
      </c>
      <c r="J131" s="192"/>
      <c r="K131" s="189"/>
      <c r="L131" s="128"/>
    </row>
    <row r="132" spans="1:12" s="190" customFormat="1" ht="36.75" customHeight="1">
      <c r="A132" s="125"/>
      <c r="B132" s="194" t="s">
        <v>581</v>
      </c>
      <c r="C132" s="391"/>
      <c r="D132" s="391"/>
      <c r="E132" s="391"/>
      <c r="F132" s="391"/>
      <c r="G132" s="392"/>
      <c r="H132" s="391"/>
      <c r="I132" s="414"/>
      <c r="J132" s="192"/>
      <c r="K132" s="189"/>
      <c r="L132" s="128"/>
    </row>
    <row r="133" spans="1:12" s="190" customFormat="1" ht="12" customHeight="1">
      <c r="A133" s="125" t="s">
        <v>272</v>
      </c>
      <c r="B133" s="191" t="s">
        <v>582</v>
      </c>
      <c r="C133" s="391">
        <v>100052454</v>
      </c>
      <c r="D133" s="391">
        <f>'1.mell. összevont'!D107</f>
        <v>0</v>
      </c>
      <c r="E133" s="391">
        <f>'1.mell. összevont'!E107</f>
        <v>59968454</v>
      </c>
      <c r="F133" s="391">
        <f>'1.mell. összevont'!F107</f>
        <v>41850</v>
      </c>
      <c r="G133" s="391" t="e">
        <f>'1.mell. összevont'!G107</f>
        <v>#DIV/0!</v>
      </c>
      <c r="H133" s="391">
        <f>'1.mell. összevont'!H107</f>
        <v>69082</v>
      </c>
      <c r="I133" s="414">
        <f aca="true" t="shared" si="5" ref="I133:I138">H133/E133*100</f>
        <v>0.11519723353215008</v>
      </c>
      <c r="J133" s="192"/>
      <c r="K133" s="189"/>
      <c r="L133" s="128"/>
    </row>
    <row r="134" spans="1:12" s="190" customFormat="1" ht="12" customHeight="1">
      <c r="A134" s="195" t="s">
        <v>98</v>
      </c>
      <c r="B134" s="196" t="s">
        <v>274</v>
      </c>
      <c r="C134" s="411">
        <f>'1.mell. összevont'!C108</f>
        <v>0</v>
      </c>
      <c r="D134" s="411">
        <f>'1.mell. összevont'!D108</f>
        <v>0</v>
      </c>
      <c r="E134" s="411">
        <f>'1.mell. összevont'!E108</f>
        <v>0</v>
      </c>
      <c r="F134" s="411">
        <f>'1.mell. összevont'!F108</f>
        <v>0</v>
      </c>
      <c r="G134" s="411" t="e">
        <f>'1.mell. összevont'!G108</f>
        <v>#DIV/0!</v>
      </c>
      <c r="H134" s="411">
        <f>'1.mell. összevont'!H108</f>
        <v>0</v>
      </c>
      <c r="I134" s="412" t="e">
        <f t="shared" si="5"/>
        <v>#DIV/0!</v>
      </c>
      <c r="J134" s="197"/>
      <c r="K134" s="189"/>
      <c r="L134" s="128"/>
    </row>
    <row r="135" spans="1:12" s="190" customFormat="1" ht="12" customHeight="1">
      <c r="A135" s="195" t="s">
        <v>275</v>
      </c>
      <c r="B135" s="198" t="s">
        <v>276</v>
      </c>
      <c r="C135" s="411">
        <f>'1.mell. összevont'!C109</f>
        <v>0</v>
      </c>
      <c r="D135" s="411">
        <f>'1.mell. összevont'!D109</f>
        <v>0</v>
      </c>
      <c r="E135" s="411">
        <f>'1.mell. összevont'!E109</f>
        <v>0</v>
      </c>
      <c r="F135" s="411">
        <f>'1.mell. összevont'!F109</f>
        <v>0</v>
      </c>
      <c r="G135" s="411" t="e">
        <f>'1.mell. összevont'!G109</f>
        <v>#DIV/0!</v>
      </c>
      <c r="H135" s="411">
        <f>'1.mell. összevont'!H109</f>
        <v>0</v>
      </c>
      <c r="I135" s="412" t="e">
        <f t="shared" si="5"/>
        <v>#DIV/0!</v>
      </c>
      <c r="J135" s="197"/>
      <c r="K135" s="189"/>
      <c r="L135" s="128"/>
    </row>
    <row r="136" spans="1:12" s="190" customFormat="1" ht="12" customHeight="1">
      <c r="A136" s="195" t="s">
        <v>277</v>
      </c>
      <c r="B136" s="199" t="s">
        <v>278</v>
      </c>
      <c r="C136" s="411">
        <f>'1.mell. összevont'!C110</f>
        <v>0</v>
      </c>
      <c r="D136" s="411">
        <f>'1.mell. összevont'!D110</f>
        <v>0</v>
      </c>
      <c r="E136" s="411">
        <f>'1.mell. összevont'!E110</f>
        <v>0</v>
      </c>
      <c r="F136" s="411">
        <f>'1.mell. összevont'!F110</f>
        <v>0</v>
      </c>
      <c r="G136" s="411" t="e">
        <f>'1.mell. összevont'!G110</f>
        <v>#DIV/0!</v>
      </c>
      <c r="H136" s="411">
        <f>'1.mell. összevont'!H110</f>
        <v>0</v>
      </c>
      <c r="I136" s="412" t="e">
        <f t="shared" si="5"/>
        <v>#DIV/0!</v>
      </c>
      <c r="J136" s="197"/>
      <c r="K136" s="189"/>
      <c r="L136" s="128"/>
    </row>
    <row r="137" spans="1:12" s="190" customFormat="1" ht="12" customHeight="1">
      <c r="A137" s="195" t="s">
        <v>279</v>
      </c>
      <c r="B137" s="199" t="s">
        <v>280</v>
      </c>
      <c r="C137" s="411">
        <f>'1.mell. összevont'!C111</f>
        <v>0</v>
      </c>
      <c r="D137" s="411">
        <f>'1.mell. összevont'!D111</f>
        <v>0</v>
      </c>
      <c r="E137" s="411">
        <f>'1.mell. összevont'!E111</f>
        <v>0</v>
      </c>
      <c r="F137" s="411">
        <f>'1.mell. összevont'!F111</f>
        <v>0</v>
      </c>
      <c r="G137" s="411" t="e">
        <f>'1.mell. összevont'!G111</f>
        <v>#DIV/0!</v>
      </c>
      <c r="H137" s="411">
        <f>'1.mell. összevont'!H111</f>
        <v>0</v>
      </c>
      <c r="I137" s="412" t="e">
        <f t="shared" si="5"/>
        <v>#DIV/0!</v>
      </c>
      <c r="J137" s="197"/>
      <c r="K137" s="189"/>
      <c r="L137" s="128"/>
    </row>
    <row r="138" spans="1:12" s="190" customFormat="1" ht="12" customHeight="1">
      <c r="A138" s="195" t="s">
        <v>281</v>
      </c>
      <c r="B138" s="198" t="s">
        <v>282</v>
      </c>
      <c r="C138" s="411">
        <v>75204474</v>
      </c>
      <c r="D138" s="411">
        <f>'1.mell. összevont'!D112</f>
        <v>0</v>
      </c>
      <c r="E138" s="411">
        <f>'1.mell. összevont'!E112</f>
        <v>35120474</v>
      </c>
      <c r="F138" s="411">
        <f>'1.mell. összevont'!F112</f>
        <v>21524</v>
      </c>
      <c r="G138" s="411">
        <f>'1.mell. összevont'!G112</f>
        <v>0.006671041420511364</v>
      </c>
      <c r="H138" s="411">
        <f>'1.mell. összevont'!H112</f>
        <v>31085</v>
      </c>
      <c r="I138" s="412">
        <f t="shared" si="5"/>
        <v>0.08850962546803895</v>
      </c>
      <c r="J138" s="197"/>
      <c r="K138" s="189"/>
      <c r="L138" s="128"/>
    </row>
    <row r="139" spans="1:12" s="190" customFormat="1" ht="12" customHeight="1">
      <c r="A139" s="195"/>
      <c r="B139" s="200" t="s">
        <v>583</v>
      </c>
      <c r="C139" s="411"/>
      <c r="D139" s="411"/>
      <c r="E139" s="411"/>
      <c r="F139" s="411"/>
      <c r="G139" s="415"/>
      <c r="H139" s="411"/>
      <c r="I139" s="412"/>
      <c r="J139" s="197"/>
      <c r="K139" s="189"/>
      <c r="L139" s="128"/>
    </row>
    <row r="140" spans="1:12" s="190" customFormat="1" ht="12" customHeight="1">
      <c r="A140" s="195" t="s">
        <v>283</v>
      </c>
      <c r="B140" s="198" t="s">
        <v>284</v>
      </c>
      <c r="C140" s="411">
        <f>'1.mell. összevont'!C113</f>
        <v>0</v>
      </c>
      <c r="D140" s="411">
        <f>'1.mell. összevont'!D113</f>
        <v>0</v>
      </c>
      <c r="E140" s="411">
        <f>'1.mell. összevont'!E113</f>
        <v>0</v>
      </c>
      <c r="F140" s="411">
        <f>'1.mell. összevont'!F113</f>
        <v>0</v>
      </c>
      <c r="G140" s="411" t="e">
        <f>'1.mell. összevont'!G113</f>
        <v>#DIV/0!</v>
      </c>
      <c r="H140" s="411">
        <f>'1.mell. összevont'!H113</f>
        <v>0</v>
      </c>
      <c r="I140" s="412" t="e">
        <f>H140/E140*100</f>
        <v>#DIV/0!</v>
      </c>
      <c r="J140" s="197"/>
      <c r="K140" s="189"/>
      <c r="L140" s="128"/>
    </row>
    <row r="141" spans="1:12" s="190" customFormat="1" ht="12" customHeight="1">
      <c r="A141" s="195" t="s">
        <v>285</v>
      </c>
      <c r="B141" s="199" t="s">
        <v>286</v>
      </c>
      <c r="C141" s="411">
        <v>450000</v>
      </c>
      <c r="D141" s="411">
        <f>'1.mell. összevont'!D114</f>
        <v>0</v>
      </c>
      <c r="E141" s="411">
        <f>'1.mell. összevont'!E114</f>
        <v>450000</v>
      </c>
      <c r="F141" s="411">
        <f>'1.mell. összevont'!F114</f>
        <v>150</v>
      </c>
      <c r="G141" s="411">
        <f>'1.mell. összevont'!G114</f>
        <v>0.03333333333333333</v>
      </c>
      <c r="H141" s="411">
        <f>'1.mell. összevont'!H114</f>
        <v>300</v>
      </c>
      <c r="I141" s="412">
        <f>H141/E141*100</f>
        <v>0.06666666666666667</v>
      </c>
      <c r="J141" s="197"/>
      <c r="K141" s="189"/>
      <c r="L141" s="128"/>
    </row>
    <row r="142" spans="1:12" s="190" customFormat="1" ht="12" customHeight="1">
      <c r="A142" s="195"/>
      <c r="B142" s="201" t="s">
        <v>287</v>
      </c>
      <c r="C142" s="411"/>
      <c r="D142" s="411"/>
      <c r="E142" s="411"/>
      <c r="F142" s="411"/>
      <c r="G142" s="415"/>
      <c r="H142" s="411"/>
      <c r="I142" s="412"/>
      <c r="J142" s="197"/>
      <c r="K142" s="189"/>
      <c r="L142" s="128"/>
    </row>
    <row r="143" spans="1:12" s="190" customFormat="1" ht="12" customHeight="1">
      <c r="A143" s="195" t="s">
        <v>288</v>
      </c>
      <c r="B143" s="199" t="s">
        <v>289</v>
      </c>
      <c r="C143" s="411">
        <f>'1.mell. összevont'!C115</f>
        <v>0</v>
      </c>
      <c r="D143" s="411">
        <f>'1.mell. összevont'!D115</f>
        <v>0</v>
      </c>
      <c r="E143" s="411">
        <f>'1.mell. összevont'!E115</f>
        <v>0</v>
      </c>
      <c r="F143" s="411">
        <f>'1.mell. összevont'!F115</f>
        <v>0</v>
      </c>
      <c r="G143" s="411" t="e">
        <f>'1.mell. összevont'!G115</f>
        <v>#DIV/0!</v>
      </c>
      <c r="H143" s="411">
        <f>'1.mell. összevont'!H115</f>
        <v>0</v>
      </c>
      <c r="I143" s="412" t="e">
        <f>H143/E143*100</f>
        <v>#DIV/0!</v>
      </c>
      <c r="J143" s="197"/>
      <c r="K143" s="189"/>
      <c r="L143" s="128"/>
    </row>
    <row r="144" spans="1:12" s="190" customFormat="1" ht="12" customHeight="1">
      <c r="A144" s="195" t="s">
        <v>290</v>
      </c>
      <c r="B144" s="199" t="s">
        <v>291</v>
      </c>
      <c r="C144" s="411">
        <f>'1.mell. összevont'!C116</f>
        <v>0</v>
      </c>
      <c r="D144" s="411">
        <f>'1.mell. összevont'!D116</f>
        <v>0</v>
      </c>
      <c r="E144" s="411">
        <f>'1.mell. összevont'!E116</f>
        <v>0</v>
      </c>
      <c r="F144" s="411">
        <f>'1.mell. összevont'!F116</f>
        <v>0</v>
      </c>
      <c r="G144" s="411" t="e">
        <f>'1.mell. összevont'!G116</f>
        <v>#DIV/0!</v>
      </c>
      <c r="H144" s="411">
        <f>'1.mell. összevont'!H116</f>
        <v>0</v>
      </c>
      <c r="I144" s="412" t="e">
        <f>H144/E144*100</f>
        <v>#DIV/0!</v>
      </c>
      <c r="J144" s="197"/>
      <c r="K144" s="189"/>
      <c r="L144" s="128"/>
    </row>
    <row r="145" spans="1:12" s="190" customFormat="1" ht="12" customHeight="1">
      <c r="A145" s="195" t="s">
        <v>292</v>
      </c>
      <c r="B145" s="199" t="s">
        <v>293</v>
      </c>
      <c r="C145" s="411">
        <v>24397980</v>
      </c>
      <c r="D145" s="411">
        <f>'1.mell. összevont'!D117</f>
        <v>0</v>
      </c>
      <c r="E145" s="411">
        <f>'1.mell. összevont'!E117</f>
        <v>24397980</v>
      </c>
      <c r="F145" s="411">
        <f>'1.mell. összevont'!F117</f>
        <v>20176</v>
      </c>
      <c r="G145" s="411">
        <f>'1.mell. összevont'!G117</f>
        <v>0.08269537068232698</v>
      </c>
      <c r="H145" s="411">
        <f>'1.mell. összevont'!H117</f>
        <v>37338</v>
      </c>
      <c r="I145" s="412">
        <f>H145/E145*100</f>
        <v>0.15303725964198675</v>
      </c>
      <c r="J145" s="197"/>
      <c r="K145" s="202"/>
      <c r="L145" s="128"/>
    </row>
    <row r="146" spans="1:12" s="190" customFormat="1" ht="24.75" customHeight="1">
      <c r="A146" s="195"/>
      <c r="B146" s="203" t="s">
        <v>584</v>
      </c>
      <c r="C146" s="411"/>
      <c r="D146" s="411"/>
      <c r="E146" s="411"/>
      <c r="F146" s="411"/>
      <c r="G146" s="415"/>
      <c r="H146" s="411"/>
      <c r="I146" s="412"/>
      <c r="J146" s="197"/>
      <c r="K146" s="202"/>
      <c r="L146" s="128"/>
    </row>
    <row r="147" spans="1:12" s="190" customFormat="1" ht="12.75" customHeight="1">
      <c r="A147" s="117" t="s">
        <v>101</v>
      </c>
      <c r="B147" s="187" t="s">
        <v>349</v>
      </c>
      <c r="C147" s="408">
        <f>+C148+C151+C153</f>
        <v>300000</v>
      </c>
      <c r="D147" s="408">
        <f>+D148+D151+D153</f>
        <v>13272</v>
      </c>
      <c r="E147" s="408">
        <f>+E148+E151+E153</f>
        <v>313272</v>
      </c>
      <c r="F147" s="408">
        <f>+F148+F151+F153</f>
        <v>13422</v>
      </c>
      <c r="G147" s="409">
        <f>F147/E147*100</f>
        <v>4.284455680686432</v>
      </c>
      <c r="H147" s="408">
        <f>+H148+H151+H153</f>
        <v>15773</v>
      </c>
      <c r="I147" s="413">
        <f>H147/E147*100</f>
        <v>5.03492172935979</v>
      </c>
      <c r="J147" s="188"/>
      <c r="K147" s="202"/>
      <c r="L147" s="123"/>
    </row>
    <row r="148" spans="1:12" s="190" customFormat="1" ht="12" customHeight="1">
      <c r="A148" s="125" t="s">
        <v>103</v>
      </c>
      <c r="B148" s="191" t="s">
        <v>294</v>
      </c>
      <c r="C148" s="391">
        <f>'1.mell. összevont'!C124</f>
        <v>0</v>
      </c>
      <c r="D148" s="391">
        <f>'1.mell. összevont'!D124</f>
        <v>5434</v>
      </c>
      <c r="E148" s="391">
        <f>'1.mell. összevont'!E124</f>
        <v>5434</v>
      </c>
      <c r="F148" s="391">
        <f>'1.mell. összevont'!F124</f>
        <v>5434</v>
      </c>
      <c r="G148" s="391" t="e">
        <f>'1.mell. összevont'!G124</f>
        <v>#DIV/0!</v>
      </c>
      <c r="H148" s="391">
        <f>'1.mell. összevont'!H124</f>
        <v>7785</v>
      </c>
      <c r="I148" s="414">
        <f>H148/E148*100</f>
        <v>143.26463010673538</v>
      </c>
      <c r="J148" s="192"/>
      <c r="K148" s="202"/>
      <c r="L148" s="128"/>
    </row>
    <row r="149" spans="1:12" s="190" customFormat="1" ht="12" customHeight="1" hidden="1">
      <c r="A149" s="125"/>
      <c r="B149" s="193" t="s">
        <v>408</v>
      </c>
      <c r="C149" s="391"/>
      <c r="D149" s="391"/>
      <c r="E149" s="391"/>
      <c r="F149" s="391"/>
      <c r="G149" s="392"/>
      <c r="H149" s="391"/>
      <c r="I149" s="414"/>
      <c r="J149" s="192"/>
      <c r="K149" s="202"/>
      <c r="L149" s="128"/>
    </row>
    <row r="150" spans="1:12" s="205" customFormat="1" ht="12" customHeight="1">
      <c r="A150" s="195" t="s">
        <v>105</v>
      </c>
      <c r="B150" s="196" t="s">
        <v>295</v>
      </c>
      <c r="C150" s="411">
        <f>'1.mell. összevont'!C125</f>
        <v>0</v>
      </c>
      <c r="D150" s="411">
        <f>'1.mell. összevont'!D125</f>
        <v>0</v>
      </c>
      <c r="E150" s="411">
        <f>'1.mell. összevont'!E125</f>
        <v>0</v>
      </c>
      <c r="F150" s="411">
        <f>'1.mell. összevont'!F125</f>
        <v>0</v>
      </c>
      <c r="G150" s="411" t="e">
        <f>'1.mell. összevont'!G125</f>
        <v>#DIV/0!</v>
      </c>
      <c r="H150" s="411">
        <f>'1.mell. összevont'!H125</f>
        <v>0</v>
      </c>
      <c r="I150" s="414" t="e">
        <f aca="true" t="shared" si="6" ref="I150:I157">H150/E150*100</f>
        <v>#DIV/0!</v>
      </c>
      <c r="J150" s="197"/>
      <c r="K150" s="204"/>
      <c r="L150" s="160"/>
    </row>
    <row r="151" spans="1:12" s="190" customFormat="1" ht="12" customHeight="1">
      <c r="A151" s="125" t="s">
        <v>107</v>
      </c>
      <c r="B151" s="191" t="s">
        <v>296</v>
      </c>
      <c r="C151" s="391">
        <f>'1.mell. összevont'!C126</f>
        <v>0</v>
      </c>
      <c r="D151" s="391">
        <f>'1.mell. összevont'!D126</f>
        <v>0</v>
      </c>
      <c r="E151" s="391">
        <f>'1.mell. összevont'!E126</f>
        <v>0</v>
      </c>
      <c r="F151" s="391">
        <f>'1.mell. összevont'!F126</f>
        <v>0</v>
      </c>
      <c r="G151" s="391" t="e">
        <f>'1.mell. összevont'!G126</f>
        <v>#DIV/0!</v>
      </c>
      <c r="H151" s="391">
        <f>'1.mell. összevont'!H126</f>
        <v>0</v>
      </c>
      <c r="I151" s="414" t="e">
        <f t="shared" si="6"/>
        <v>#DIV/0!</v>
      </c>
      <c r="J151" s="192"/>
      <c r="K151" s="202"/>
      <c r="L151" s="128"/>
    </row>
    <row r="152" spans="1:12" s="205" customFormat="1" ht="12" customHeight="1">
      <c r="A152" s="195" t="s">
        <v>109</v>
      </c>
      <c r="B152" s="196" t="s">
        <v>297</v>
      </c>
      <c r="C152" s="411">
        <f>'1.mell. összevont'!C127</f>
        <v>0</v>
      </c>
      <c r="D152" s="411">
        <f>'1.mell. összevont'!D127</f>
        <v>0</v>
      </c>
      <c r="E152" s="411">
        <f>'1.mell. összevont'!E127</f>
        <v>0</v>
      </c>
      <c r="F152" s="411">
        <f>'1.mell. összevont'!F127</f>
        <v>0</v>
      </c>
      <c r="G152" s="411" t="e">
        <f>'1.mell. összevont'!G127</f>
        <v>#DIV/0!</v>
      </c>
      <c r="H152" s="411">
        <f>'1.mell. összevont'!H127</f>
        <v>0</v>
      </c>
      <c r="I152" s="414" t="e">
        <f t="shared" si="6"/>
        <v>#DIV/0!</v>
      </c>
      <c r="J152" s="197"/>
      <c r="K152" s="204"/>
      <c r="L152" s="160"/>
    </row>
    <row r="153" spans="1:12" s="190" customFormat="1" ht="12" customHeight="1">
      <c r="A153" s="125" t="s">
        <v>111</v>
      </c>
      <c r="B153" s="206" t="s">
        <v>298</v>
      </c>
      <c r="C153" s="391">
        <v>300000</v>
      </c>
      <c r="D153" s="391">
        <f>'1.mell. összevont'!D128</f>
        <v>7838</v>
      </c>
      <c r="E153" s="391">
        <f>'1.mell. összevont'!E128</f>
        <v>307838</v>
      </c>
      <c r="F153" s="391">
        <f>'1.mell. összevont'!F128</f>
        <v>7988</v>
      </c>
      <c r="G153" s="391" t="e">
        <f>'1.mell. összevont'!G128</f>
        <v>#DIV/0!</v>
      </c>
      <c r="H153" s="391">
        <f>'1.mell. összevont'!H128</f>
        <v>7988</v>
      </c>
      <c r="I153" s="414">
        <f t="shared" si="6"/>
        <v>2.5948713284259903</v>
      </c>
      <c r="J153" s="192"/>
      <c r="K153" s="202"/>
      <c r="L153" s="128"/>
    </row>
    <row r="154" spans="1:12" s="205" customFormat="1" ht="12" customHeight="1">
      <c r="A154" s="143" t="s">
        <v>114</v>
      </c>
      <c r="B154" s="207" t="s">
        <v>299</v>
      </c>
      <c r="C154" s="411">
        <f>'1.mell. összevont'!C129</f>
        <v>0</v>
      </c>
      <c r="D154" s="411">
        <f>'1.mell. összevont'!D129</f>
        <v>0</v>
      </c>
      <c r="E154" s="411">
        <f>'1.mell. összevont'!E129</f>
        <v>0</v>
      </c>
      <c r="F154" s="411">
        <f>'1.mell. összevont'!F129</f>
        <v>0</v>
      </c>
      <c r="G154" s="411" t="e">
        <f>'1.mell. összevont'!G129</f>
        <v>#DIV/0!</v>
      </c>
      <c r="H154" s="411">
        <f>'1.mell. összevont'!H129</f>
        <v>0</v>
      </c>
      <c r="I154" s="412" t="e">
        <f t="shared" si="6"/>
        <v>#DIV/0!</v>
      </c>
      <c r="J154" s="208"/>
      <c r="K154" s="204"/>
      <c r="L154" s="147"/>
    </row>
    <row r="155" spans="1:12" s="205" customFormat="1" ht="12" customHeight="1">
      <c r="A155" s="143" t="s">
        <v>300</v>
      </c>
      <c r="B155" s="209" t="s">
        <v>301</v>
      </c>
      <c r="C155" s="411">
        <f>'1.mell. összevont'!C130</f>
        <v>0</v>
      </c>
      <c r="D155" s="411">
        <f>'1.mell. összevont'!D130</f>
        <v>0</v>
      </c>
      <c r="E155" s="411">
        <f>'1.mell. összevont'!E130</f>
        <v>0</v>
      </c>
      <c r="F155" s="411">
        <f>'1.mell. összevont'!F130</f>
        <v>0</v>
      </c>
      <c r="G155" s="411" t="e">
        <f>'1.mell. összevont'!G130</f>
        <v>#DIV/0!</v>
      </c>
      <c r="H155" s="411">
        <f>'1.mell. összevont'!H130</f>
        <v>0</v>
      </c>
      <c r="I155" s="412" t="e">
        <f t="shared" si="6"/>
        <v>#DIV/0!</v>
      </c>
      <c r="J155" s="208"/>
      <c r="K155" s="204"/>
      <c r="L155" s="147"/>
    </row>
    <row r="156" spans="1:12" s="205" customFormat="1" ht="12" customHeight="1">
      <c r="A156" s="143" t="s">
        <v>302</v>
      </c>
      <c r="B156" s="209" t="s">
        <v>303</v>
      </c>
      <c r="C156" s="411">
        <f>'1.mell. összevont'!C131</f>
        <v>0</v>
      </c>
      <c r="D156" s="411">
        <f>'1.mell. összevont'!D131</f>
        <v>0</v>
      </c>
      <c r="E156" s="411">
        <f>'1.mell. összevont'!E131</f>
        <v>0</v>
      </c>
      <c r="F156" s="411">
        <f>'1.mell. összevont'!F131</f>
        <v>0</v>
      </c>
      <c r="G156" s="411" t="e">
        <f>'1.mell. összevont'!G131</f>
        <v>#DIV/0!</v>
      </c>
      <c r="H156" s="411">
        <f>'1.mell. összevont'!H131</f>
        <v>0</v>
      </c>
      <c r="I156" s="412" t="e">
        <f t="shared" si="6"/>
        <v>#DIV/0!</v>
      </c>
      <c r="J156" s="208"/>
      <c r="K156" s="204"/>
      <c r="L156" s="147"/>
    </row>
    <row r="157" spans="1:12" s="205" customFormat="1" ht="12" customHeight="1">
      <c r="A157" s="143" t="s">
        <v>304</v>
      </c>
      <c r="B157" s="209" t="s">
        <v>305</v>
      </c>
      <c r="C157" s="411">
        <f>'1.mell. összevont'!C132</f>
        <v>0</v>
      </c>
      <c r="D157" s="411">
        <f>'1.mell. összevont'!D132</f>
        <v>7838</v>
      </c>
      <c r="E157" s="411">
        <f>'1.mell. összevont'!E132</f>
        <v>7838</v>
      </c>
      <c r="F157" s="411">
        <f>'1.mell. összevont'!F132</f>
        <v>7838</v>
      </c>
      <c r="G157" s="411">
        <f>'1.mell. összevont'!G132</f>
        <v>100</v>
      </c>
      <c r="H157" s="411">
        <f>'1.mell. összevont'!H132</f>
        <v>7838</v>
      </c>
      <c r="I157" s="412">
        <f t="shared" si="6"/>
        <v>100</v>
      </c>
      <c r="J157" s="208"/>
      <c r="K157" s="204"/>
      <c r="L157" s="147"/>
    </row>
    <row r="158" spans="1:12" s="205" customFormat="1" ht="12" customHeight="1" hidden="1">
      <c r="A158" s="143"/>
      <c r="B158" s="210" t="s">
        <v>306</v>
      </c>
      <c r="C158" s="411"/>
      <c r="D158" s="411"/>
      <c r="E158" s="411"/>
      <c r="F158" s="411"/>
      <c r="G158" s="415"/>
      <c r="H158" s="411"/>
      <c r="I158" s="412"/>
      <c r="J158" s="208"/>
      <c r="K158" s="204"/>
      <c r="L158" s="147"/>
    </row>
    <row r="159" spans="1:12" s="205" customFormat="1" ht="12" customHeight="1">
      <c r="A159" s="143" t="s">
        <v>307</v>
      </c>
      <c r="B159" s="209" t="s">
        <v>308</v>
      </c>
      <c r="C159" s="411">
        <f>'1.mell. összevont'!C133</f>
        <v>0</v>
      </c>
      <c r="D159" s="411">
        <f>'1.mell. összevont'!D133</f>
        <v>0</v>
      </c>
      <c r="E159" s="411">
        <f>'1.mell. összevont'!E133</f>
        <v>0</v>
      </c>
      <c r="F159" s="411">
        <f>'1.mell. összevont'!F133</f>
        <v>0</v>
      </c>
      <c r="G159" s="411" t="e">
        <f>'1.mell. összevont'!G133</f>
        <v>#DIV/0!</v>
      </c>
      <c r="H159" s="411">
        <f>'1.mell. összevont'!H133</f>
        <v>0</v>
      </c>
      <c r="I159" s="412" t="e">
        <f>H159/E159*100</f>
        <v>#DIV/0!</v>
      </c>
      <c r="J159" s="208"/>
      <c r="K159" s="204"/>
      <c r="L159" s="147"/>
    </row>
    <row r="160" spans="1:12" s="205" customFormat="1" ht="12" customHeight="1">
      <c r="A160" s="143" t="s">
        <v>309</v>
      </c>
      <c r="B160" s="209" t="s">
        <v>310</v>
      </c>
      <c r="C160" s="411">
        <f>'1.mell. összevont'!C134</f>
        <v>0</v>
      </c>
      <c r="D160" s="411">
        <f>'1.mell. összevont'!D134</f>
        <v>0</v>
      </c>
      <c r="E160" s="411">
        <f>'1.mell. összevont'!E134</f>
        <v>0</v>
      </c>
      <c r="F160" s="411">
        <f>'1.mell. összevont'!F134</f>
        <v>0</v>
      </c>
      <c r="G160" s="411" t="e">
        <f>'1.mell. összevont'!G134</f>
        <v>#DIV/0!</v>
      </c>
      <c r="H160" s="411">
        <f>'1.mell. összevont'!H134</f>
        <v>0</v>
      </c>
      <c r="I160" s="412" t="e">
        <f>H160/E160*100</f>
        <v>#DIV/0!</v>
      </c>
      <c r="J160" s="208"/>
      <c r="K160" s="204"/>
      <c r="L160" s="147"/>
    </row>
    <row r="161" spans="1:12" s="205" customFormat="1" ht="12" customHeight="1">
      <c r="A161" s="143" t="s">
        <v>311</v>
      </c>
      <c r="B161" s="209" t="s">
        <v>312</v>
      </c>
      <c r="C161" s="411">
        <f>'1.mell. összevont'!C135</f>
        <v>0</v>
      </c>
      <c r="D161" s="411">
        <f>'1.mell. összevont'!D135</f>
        <v>0</v>
      </c>
      <c r="E161" s="411">
        <f>'1.mell. összevont'!E135</f>
        <v>0</v>
      </c>
      <c r="F161" s="411">
        <f>'1.mell. összevont'!F135</f>
        <v>0</v>
      </c>
      <c r="G161" s="411" t="e">
        <f>'1.mell. összevont'!G135</f>
        <v>#DIV/0!</v>
      </c>
      <c r="H161" s="411">
        <f>'1.mell. összevont'!H135</f>
        <v>0</v>
      </c>
      <c r="I161" s="412" t="e">
        <f>H161/E161*100</f>
        <v>#DIV/0!</v>
      </c>
      <c r="J161" s="208"/>
      <c r="K161" s="204"/>
      <c r="L161" s="147"/>
    </row>
    <row r="162" spans="1:12" s="205" customFormat="1" ht="12" customHeight="1">
      <c r="A162" s="143" t="s">
        <v>313</v>
      </c>
      <c r="B162" s="209" t="s">
        <v>314</v>
      </c>
      <c r="C162" s="411">
        <v>300000</v>
      </c>
      <c r="D162" s="411">
        <f>'1.mell. összevont'!D136</f>
        <v>0</v>
      </c>
      <c r="E162" s="411">
        <f>'1.mell. összevont'!E136</f>
        <v>300000</v>
      </c>
      <c r="F162" s="411">
        <f>'1.mell. összevont'!F136</f>
        <v>150</v>
      </c>
      <c r="G162" s="411">
        <f>'1.mell. összevont'!G136</f>
        <v>0.05</v>
      </c>
      <c r="H162" s="411">
        <f>'1.mell. összevont'!H136</f>
        <v>150</v>
      </c>
      <c r="I162" s="412">
        <f>H162/E162*100</f>
        <v>0.05</v>
      </c>
      <c r="J162" s="208"/>
      <c r="K162" s="204"/>
      <c r="L162" s="147"/>
    </row>
    <row r="163" spans="1:12" s="205" customFormat="1" ht="12" customHeight="1">
      <c r="A163" s="143"/>
      <c r="B163" s="210" t="s">
        <v>315</v>
      </c>
      <c r="C163" s="411"/>
      <c r="D163" s="411"/>
      <c r="E163" s="411"/>
      <c r="F163" s="411"/>
      <c r="G163" s="415"/>
      <c r="H163" s="411"/>
      <c r="I163" s="412"/>
      <c r="J163" s="208"/>
      <c r="K163" s="204"/>
      <c r="L163" s="147"/>
    </row>
    <row r="164" spans="1:12" ht="31.5" customHeight="1">
      <c r="A164" s="105" t="s">
        <v>73</v>
      </c>
      <c r="B164" s="106" t="s">
        <v>422</v>
      </c>
      <c r="C164" s="107" t="str">
        <f>C9</f>
        <v>2016. évi eredeti előirányzat</v>
      </c>
      <c r="D164" s="108" t="s">
        <v>75</v>
      </c>
      <c r="E164" s="109" t="s">
        <v>76</v>
      </c>
      <c r="F164" s="109" t="s">
        <v>77</v>
      </c>
      <c r="G164" s="110" t="s">
        <v>78</v>
      </c>
      <c r="H164" s="107" t="s">
        <v>79</v>
      </c>
      <c r="I164" s="110" t="s">
        <v>80</v>
      </c>
      <c r="J164" s="111"/>
      <c r="L164" s="112"/>
    </row>
    <row r="165" spans="1:12" s="116" customFormat="1" ht="12" customHeight="1">
      <c r="A165" s="113">
        <v>1</v>
      </c>
      <c r="B165" s="114">
        <v>2</v>
      </c>
      <c r="C165" s="113">
        <v>3</v>
      </c>
      <c r="D165" s="113">
        <v>4</v>
      </c>
      <c r="E165" s="113">
        <v>5</v>
      </c>
      <c r="F165" s="113">
        <v>6</v>
      </c>
      <c r="G165" s="113">
        <v>7</v>
      </c>
      <c r="H165" s="113">
        <v>6</v>
      </c>
      <c r="I165" s="113">
        <v>7</v>
      </c>
      <c r="J165" s="115"/>
      <c r="L165" s="115"/>
    </row>
    <row r="166" spans="1:12" s="190" customFormat="1" ht="12.75" customHeight="1">
      <c r="A166" s="117" t="s">
        <v>116</v>
      </c>
      <c r="B166" s="118" t="s">
        <v>316</v>
      </c>
      <c r="C166" s="408">
        <f>+C167+C169</f>
        <v>19900000</v>
      </c>
      <c r="D166" s="408">
        <f>+D167+D169</f>
        <v>-5923</v>
      </c>
      <c r="E166" s="408">
        <f>+E167+E169</f>
        <v>19894077</v>
      </c>
      <c r="F166" s="494"/>
      <c r="G166" s="495"/>
      <c r="H166" s="494"/>
      <c r="I166" s="494"/>
      <c r="J166" s="188"/>
      <c r="K166" s="202"/>
      <c r="L166" s="123"/>
    </row>
    <row r="167" spans="1:12" s="190" customFormat="1" ht="12" customHeight="1">
      <c r="A167" s="125" t="s">
        <v>118</v>
      </c>
      <c r="B167" s="191" t="s">
        <v>317</v>
      </c>
      <c r="C167" s="391">
        <v>9900000</v>
      </c>
      <c r="D167" s="391">
        <f>'1.mell. összevont'!D138</f>
        <v>0</v>
      </c>
      <c r="E167" s="391">
        <f>'1.mell. összevont'!E138</f>
        <v>9900000</v>
      </c>
      <c r="F167" s="391"/>
      <c r="G167" s="496"/>
      <c r="H167" s="497"/>
      <c r="I167" s="497"/>
      <c r="J167" s="211"/>
      <c r="K167" s="202"/>
      <c r="L167" s="128"/>
    </row>
    <row r="168" spans="1:12" s="190" customFormat="1" ht="12" customHeight="1">
      <c r="A168" s="125"/>
      <c r="B168" s="365" t="s">
        <v>417</v>
      </c>
      <c r="C168" s="391"/>
      <c r="D168" s="391"/>
      <c r="E168" s="391"/>
      <c r="F168" s="391"/>
      <c r="G168" s="496"/>
      <c r="H168" s="391"/>
      <c r="I168" s="391"/>
      <c r="J168" s="211"/>
      <c r="K168" s="202"/>
      <c r="L168" s="128"/>
    </row>
    <row r="169" spans="1:12" s="190" customFormat="1" ht="12" customHeight="1">
      <c r="A169" s="125" t="s">
        <v>120</v>
      </c>
      <c r="B169" s="191" t="s">
        <v>318</v>
      </c>
      <c r="C169" s="391">
        <v>10000000</v>
      </c>
      <c r="D169" s="391">
        <f>'1.mell. összevont'!D139</f>
        <v>-5923</v>
      </c>
      <c r="E169" s="391">
        <f>'1.mell. összevont'!E139</f>
        <v>9994077</v>
      </c>
      <c r="F169" s="391">
        <f>'1.mell. összevont'!F139</f>
        <v>0</v>
      </c>
      <c r="G169" s="391">
        <f>'1.mell. összevont'!G139</f>
        <v>0</v>
      </c>
      <c r="H169" s="497"/>
      <c r="I169" s="497"/>
      <c r="J169" s="211"/>
      <c r="K169" s="202"/>
      <c r="L169" s="128"/>
    </row>
    <row r="170" spans="1:12" s="190" customFormat="1" ht="12" customHeight="1">
      <c r="A170" s="125"/>
      <c r="B170" s="365" t="s">
        <v>416</v>
      </c>
      <c r="C170" s="391"/>
      <c r="D170" s="391"/>
      <c r="E170" s="391"/>
      <c r="F170" s="391"/>
      <c r="G170" s="496"/>
      <c r="H170" s="391"/>
      <c r="I170" s="391"/>
      <c r="J170" s="211"/>
      <c r="K170" s="202"/>
      <c r="L170" s="128"/>
    </row>
    <row r="171" spans="1:12" s="190" customFormat="1" ht="12.75" customHeight="1">
      <c r="A171" s="161" t="s">
        <v>319</v>
      </c>
      <c r="B171" s="162" t="s">
        <v>320</v>
      </c>
      <c r="C171" s="418">
        <f>+C124+C147+C166</f>
        <v>321466339</v>
      </c>
      <c r="D171" s="418">
        <f>+D124+D147+D166</f>
        <v>11536</v>
      </c>
      <c r="E171" s="418">
        <f>+E124+E147+E166</f>
        <v>322524733</v>
      </c>
      <c r="F171" s="418">
        <f>+F124+F147+F166</f>
        <v>186318</v>
      </c>
      <c r="G171" s="419">
        <f>F171/E171*100</f>
        <v>0.057768592897339134</v>
      </c>
      <c r="H171" s="418">
        <f>+H124+H147+H166</f>
        <v>288878</v>
      </c>
      <c r="I171" s="542">
        <f>H171/E171*100</f>
        <v>0.0895677045642264</v>
      </c>
      <c r="J171" s="212"/>
      <c r="K171" s="202"/>
      <c r="L171" s="123"/>
    </row>
    <row r="172" spans="1:12" s="190" customFormat="1" ht="12.75" customHeight="1">
      <c r="A172" s="117" t="s">
        <v>148</v>
      </c>
      <c r="B172" s="213" t="s">
        <v>321</v>
      </c>
      <c r="C172" s="408">
        <f>+C173+C175+C176</f>
        <v>6597000</v>
      </c>
      <c r="D172" s="408">
        <f>+D173+D175+D176</f>
        <v>20000</v>
      </c>
      <c r="E172" s="408">
        <f>+E173+E175+E176</f>
        <v>6617000</v>
      </c>
      <c r="F172" s="408">
        <f>+F173+F175+F176</f>
        <v>13182</v>
      </c>
      <c r="G172" s="409">
        <f>F172/E172*100</f>
        <v>0.1992141453831041</v>
      </c>
      <c r="H172" s="408">
        <f>+H173+H175+H176</f>
        <v>5700</v>
      </c>
      <c r="I172" s="413">
        <f>H172/E172*100</f>
        <v>0.08614175608281699</v>
      </c>
      <c r="J172" s="188"/>
      <c r="K172" s="202"/>
      <c r="L172" s="123"/>
    </row>
    <row r="173" spans="1:12" s="190" customFormat="1" ht="12" customHeight="1">
      <c r="A173" s="125" t="s">
        <v>150</v>
      </c>
      <c r="B173" s="191" t="s">
        <v>322</v>
      </c>
      <c r="C173" s="391">
        <v>6597000</v>
      </c>
      <c r="D173" s="391">
        <f>'1.mell. összevont'!D142</f>
        <v>0</v>
      </c>
      <c r="E173" s="391">
        <f>'1.mell. összevont'!E142</f>
        <v>6597000</v>
      </c>
      <c r="F173" s="391">
        <f>'1.mell. összevont'!F142</f>
        <v>0</v>
      </c>
      <c r="G173" s="391">
        <f>'1.mell. összevont'!G142</f>
        <v>0</v>
      </c>
      <c r="H173" s="391">
        <f>'1.mell. összevont'!H142</f>
        <v>5700</v>
      </c>
      <c r="I173" s="414">
        <f>H173/E173*100</f>
        <v>0.08640291041382447</v>
      </c>
      <c r="J173" s="192"/>
      <c r="K173" s="202"/>
      <c r="L173" s="128"/>
    </row>
    <row r="174" spans="1:12" s="190" customFormat="1" ht="12" customHeight="1">
      <c r="A174" s="125"/>
      <c r="B174" s="365" t="s">
        <v>323</v>
      </c>
      <c r="C174" s="391"/>
      <c r="D174" s="391"/>
      <c r="E174" s="391"/>
      <c r="F174" s="391"/>
      <c r="G174" s="392"/>
      <c r="H174" s="391"/>
      <c r="I174" s="414"/>
      <c r="J174" s="192"/>
      <c r="K174" s="202"/>
      <c r="L174" s="128"/>
    </row>
    <row r="175" spans="1:12" s="190" customFormat="1" ht="12" customHeight="1">
      <c r="A175" s="125" t="s">
        <v>153</v>
      </c>
      <c r="B175" s="214" t="s">
        <v>324</v>
      </c>
      <c r="C175" s="391"/>
      <c r="D175" s="391">
        <f>'1.mell. összevont'!D143</f>
        <v>20000</v>
      </c>
      <c r="E175" s="391">
        <f>'1.mell. összevont'!E143</f>
        <v>20000</v>
      </c>
      <c r="F175" s="391">
        <f>'1.mell. összevont'!F143</f>
        <v>13182</v>
      </c>
      <c r="G175" s="391">
        <f>'1.mell. összevont'!G143</f>
        <v>65.91</v>
      </c>
      <c r="H175" s="391">
        <f>'1.mell. összevont'!H143</f>
        <v>0</v>
      </c>
      <c r="I175" s="414">
        <f aca="true" t="shared" si="7" ref="I175:I194">H175/E175*100</f>
        <v>0</v>
      </c>
      <c r="J175" s="192"/>
      <c r="K175" s="202"/>
      <c r="L175" s="128"/>
    </row>
    <row r="176" spans="1:12" s="190" customFormat="1" ht="12" customHeight="1">
      <c r="A176" s="125" t="s">
        <v>156</v>
      </c>
      <c r="B176" s="191" t="s">
        <v>325</v>
      </c>
      <c r="C176" s="391">
        <f>'1.mell. összevont'!C144</f>
        <v>0</v>
      </c>
      <c r="D176" s="391">
        <f>'1.mell. összevont'!D144</f>
        <v>0</v>
      </c>
      <c r="E176" s="391">
        <f>'1.mell. összevont'!E144</f>
        <v>0</v>
      </c>
      <c r="F176" s="391">
        <f>'1.mell. összevont'!F144</f>
        <v>0</v>
      </c>
      <c r="G176" s="391" t="e">
        <f>'1.mell. összevont'!G144</f>
        <v>#DIV/0!</v>
      </c>
      <c r="H176" s="391">
        <f>'1.mell. összevont'!H144</f>
        <v>0</v>
      </c>
      <c r="I176" s="414" t="e">
        <f t="shared" si="7"/>
        <v>#DIV/0!</v>
      </c>
      <c r="J176" s="192"/>
      <c r="K176" s="202"/>
      <c r="L176" s="128"/>
    </row>
    <row r="177" spans="1:12" s="190" customFormat="1" ht="12.75" customHeight="1">
      <c r="A177" s="117" t="s">
        <v>177</v>
      </c>
      <c r="B177" s="118" t="s">
        <v>326</v>
      </c>
      <c r="C177" s="408">
        <f>+C178+C179+C180+C181</f>
        <v>0</v>
      </c>
      <c r="D177" s="213"/>
      <c r="E177" s="213"/>
      <c r="F177" s="213"/>
      <c r="G177" s="413" t="e">
        <f>F177/E177*100</f>
        <v>#DIV/0!</v>
      </c>
      <c r="H177" s="213"/>
      <c r="I177" s="413" t="e">
        <f t="shared" si="7"/>
        <v>#DIV/0!</v>
      </c>
      <c r="J177" s="215"/>
      <c r="K177" s="202"/>
      <c r="L177" s="123"/>
    </row>
    <row r="178" spans="1:12" s="190" customFormat="1" ht="12" customHeight="1">
      <c r="A178" s="125" t="s">
        <v>179</v>
      </c>
      <c r="B178" s="191" t="s">
        <v>327</v>
      </c>
      <c r="C178" s="391">
        <f>'1.mell. összevont'!C146</f>
        <v>0</v>
      </c>
      <c r="D178" s="391">
        <f>'1.mell. összevont'!D146</f>
        <v>0</v>
      </c>
      <c r="E178" s="391">
        <f>'1.mell. összevont'!E146</f>
        <v>0</v>
      </c>
      <c r="F178" s="391">
        <f>'1.mell. összevont'!F146</f>
        <v>0</v>
      </c>
      <c r="G178" s="391" t="e">
        <f>'1.mell. összevont'!G146</f>
        <v>#DIV/0!</v>
      </c>
      <c r="H178" s="391">
        <f>'1.mell. összevont'!H146</f>
        <v>0</v>
      </c>
      <c r="I178" s="414" t="e">
        <f t="shared" si="7"/>
        <v>#DIV/0!</v>
      </c>
      <c r="J178" s="192"/>
      <c r="K178" s="202"/>
      <c r="L178" s="128"/>
    </row>
    <row r="179" spans="1:12" s="190" customFormat="1" ht="12" customHeight="1">
      <c r="A179" s="125" t="s">
        <v>181</v>
      </c>
      <c r="B179" s="191" t="s">
        <v>328</v>
      </c>
      <c r="C179" s="391">
        <f>'1.mell. összevont'!C147</f>
        <v>0</v>
      </c>
      <c r="D179" s="391">
        <f>'1.mell. összevont'!D147</f>
        <v>0</v>
      </c>
      <c r="E179" s="391">
        <f>'1.mell. összevont'!E147</f>
        <v>0</v>
      </c>
      <c r="F179" s="391">
        <f>'1.mell. összevont'!F147</f>
        <v>0</v>
      </c>
      <c r="G179" s="391" t="e">
        <f>'1.mell. összevont'!G147</f>
        <v>#DIV/0!</v>
      </c>
      <c r="H179" s="391">
        <f>'1.mell. összevont'!H147</f>
        <v>0</v>
      </c>
      <c r="I179" s="414" t="e">
        <f t="shared" si="7"/>
        <v>#DIV/0!</v>
      </c>
      <c r="J179" s="192"/>
      <c r="K179" s="202"/>
      <c r="L179" s="128"/>
    </row>
    <row r="180" spans="1:12" s="190" customFormat="1" ht="12" customHeight="1">
      <c r="A180" s="125" t="s">
        <v>182</v>
      </c>
      <c r="B180" s="191" t="s">
        <v>329</v>
      </c>
      <c r="C180" s="391">
        <f>'1.mell. összevont'!C148</f>
        <v>0</v>
      </c>
      <c r="D180" s="391">
        <f>'1.mell. összevont'!D148</f>
        <v>0</v>
      </c>
      <c r="E180" s="391">
        <f>'1.mell. összevont'!E148</f>
        <v>0</v>
      </c>
      <c r="F180" s="391">
        <f>'1.mell. összevont'!F148</f>
        <v>0</v>
      </c>
      <c r="G180" s="391" t="e">
        <f>'1.mell. összevont'!G148</f>
        <v>#DIV/0!</v>
      </c>
      <c r="H180" s="391">
        <f>'1.mell. összevont'!H148</f>
        <v>0</v>
      </c>
      <c r="I180" s="414" t="e">
        <f t="shared" si="7"/>
        <v>#DIV/0!</v>
      </c>
      <c r="J180" s="192"/>
      <c r="K180" s="202"/>
      <c r="L180" s="128"/>
    </row>
    <row r="181" spans="1:12" s="190" customFormat="1" ht="12" customHeight="1">
      <c r="A181" s="125" t="s">
        <v>184</v>
      </c>
      <c r="B181" s="191" t="s">
        <v>330</v>
      </c>
      <c r="C181" s="391">
        <f>'1.mell. összevont'!C149</f>
        <v>0</v>
      </c>
      <c r="D181" s="391">
        <f>'1.mell. összevont'!D149</f>
        <v>0</v>
      </c>
      <c r="E181" s="391">
        <f>'1.mell. összevont'!E149</f>
        <v>0</v>
      </c>
      <c r="F181" s="391">
        <f>'1.mell. összevont'!F149</f>
        <v>0</v>
      </c>
      <c r="G181" s="391" t="e">
        <f>'1.mell. összevont'!G149</f>
        <v>#DIV/0!</v>
      </c>
      <c r="H181" s="391">
        <f>'1.mell. összevont'!H149</f>
        <v>0</v>
      </c>
      <c r="I181" s="414" t="e">
        <f t="shared" si="7"/>
        <v>#DIV/0!</v>
      </c>
      <c r="J181" s="192"/>
      <c r="K181" s="202"/>
      <c r="L181" s="128"/>
    </row>
    <row r="182" spans="1:12" s="190" customFormat="1" ht="12.75" customHeight="1">
      <c r="A182" s="117" t="s">
        <v>331</v>
      </c>
      <c r="B182" s="118" t="s">
        <v>332</v>
      </c>
      <c r="C182" s="408">
        <f>+C183+C184+C185+C187</f>
        <v>41130858</v>
      </c>
      <c r="D182" s="213"/>
      <c r="E182" s="213"/>
      <c r="F182" s="213"/>
      <c r="G182" s="413" t="e">
        <f>F182/E182*100</f>
        <v>#DIV/0!</v>
      </c>
      <c r="H182" s="213"/>
      <c r="I182" s="413" t="e">
        <f t="shared" si="7"/>
        <v>#DIV/0!</v>
      </c>
      <c r="J182" s="215"/>
      <c r="K182" s="202"/>
      <c r="L182" s="151"/>
    </row>
    <row r="183" spans="1:12" s="190" customFormat="1" ht="12" customHeight="1">
      <c r="A183" s="125" t="s">
        <v>190</v>
      </c>
      <c r="B183" s="191" t="s">
        <v>333</v>
      </c>
      <c r="C183" s="391"/>
      <c r="D183" s="391">
        <f>'1.mell. összevont'!D151</f>
        <v>0</v>
      </c>
      <c r="E183" s="391">
        <f>'1.mell. összevont'!E151</f>
        <v>0</v>
      </c>
      <c r="F183" s="391">
        <f>'1.mell. összevont'!F151</f>
        <v>0</v>
      </c>
      <c r="G183" s="391" t="e">
        <f>'1.mell. összevont'!G151</f>
        <v>#DIV/0!</v>
      </c>
      <c r="H183" s="391">
        <f>'1.mell. összevont'!H151</f>
        <v>0</v>
      </c>
      <c r="I183" s="414" t="e">
        <f t="shared" si="7"/>
        <v>#DIV/0!</v>
      </c>
      <c r="J183" s="192"/>
      <c r="K183" s="202"/>
      <c r="L183" s="128"/>
    </row>
    <row r="184" spans="1:12" s="190" customFormat="1" ht="12" customHeight="1">
      <c r="A184" s="125" t="s">
        <v>192</v>
      </c>
      <c r="B184" s="191" t="s">
        <v>334</v>
      </c>
      <c r="C184" s="391">
        <f>'1.mell. összevont'!C152</f>
        <v>0</v>
      </c>
      <c r="D184" s="391">
        <f>'1.mell. összevont'!D152</f>
        <v>0</v>
      </c>
      <c r="E184" s="391">
        <f>'1.mell. összevont'!E152</f>
        <v>0</v>
      </c>
      <c r="F184" s="391">
        <f>'1.mell. összevont'!F152</f>
        <v>0</v>
      </c>
      <c r="G184" s="391" t="e">
        <f>'1.mell. összevont'!G152</f>
        <v>#DIV/0!</v>
      </c>
      <c r="H184" s="391">
        <f>'1.mell. összevont'!H152</f>
        <v>0</v>
      </c>
      <c r="I184" s="414" t="e">
        <f t="shared" si="7"/>
        <v>#DIV/0!</v>
      </c>
      <c r="J184" s="192"/>
      <c r="K184" s="202"/>
      <c r="L184" s="128"/>
    </row>
    <row r="185" spans="1:12" s="190" customFormat="1" ht="12" customHeight="1">
      <c r="A185" s="125" t="s">
        <v>195</v>
      </c>
      <c r="B185" s="191" t="s">
        <v>335</v>
      </c>
      <c r="C185" s="391">
        <f>'1.mell. összevont'!C153</f>
        <v>0</v>
      </c>
      <c r="D185" s="391">
        <f>'1.mell. összevont'!D153</f>
        <v>0</v>
      </c>
      <c r="E185" s="391">
        <f>'1.mell. összevont'!E153</f>
        <v>0</v>
      </c>
      <c r="F185" s="391">
        <f>'1.mell. összevont'!F153</f>
        <v>0</v>
      </c>
      <c r="G185" s="391" t="e">
        <f>'1.mell. összevont'!G153</f>
        <v>#DIV/0!</v>
      </c>
      <c r="H185" s="391">
        <f>'1.mell. összevont'!H153</f>
        <v>0</v>
      </c>
      <c r="I185" s="414" t="e">
        <f t="shared" si="7"/>
        <v>#DIV/0!</v>
      </c>
      <c r="J185" s="192"/>
      <c r="K185" s="202"/>
      <c r="L185" s="128"/>
    </row>
    <row r="186" spans="1:12" s="190" customFormat="1" ht="12" customHeight="1">
      <c r="A186" s="125" t="s">
        <v>198</v>
      </c>
      <c r="B186" s="191" t="s">
        <v>336</v>
      </c>
      <c r="C186" s="391"/>
      <c r="D186" s="391"/>
      <c r="E186" s="391"/>
      <c r="F186" s="391"/>
      <c r="G186" s="391"/>
      <c r="H186" s="391"/>
      <c r="I186" s="414"/>
      <c r="J186" s="192"/>
      <c r="K186" s="202"/>
      <c r="L186" s="128"/>
    </row>
    <row r="187" spans="1:12" s="190" customFormat="1" ht="12" customHeight="1">
      <c r="A187" s="125" t="s">
        <v>568</v>
      </c>
      <c r="B187" s="191" t="s">
        <v>567</v>
      </c>
      <c r="C187" s="391">
        <v>41130858</v>
      </c>
      <c r="D187" s="391">
        <f>'1.mell. összevont'!D154</f>
        <v>0</v>
      </c>
      <c r="E187" s="391">
        <f>'1.mell. összevont'!E154</f>
        <v>0</v>
      </c>
      <c r="F187" s="391">
        <f>'1.mell. összevont'!F154</f>
        <v>0</v>
      </c>
      <c r="G187" s="391" t="e">
        <f>'1.mell. összevont'!G154</f>
        <v>#DIV/0!</v>
      </c>
      <c r="H187" s="391">
        <f>'1.mell. összevont'!H154</f>
        <v>0</v>
      </c>
      <c r="I187" s="414" t="e">
        <f t="shared" si="7"/>
        <v>#DIV/0!</v>
      </c>
      <c r="J187" s="192"/>
      <c r="K187" s="202"/>
      <c r="L187" s="128"/>
    </row>
    <row r="188" spans="1:12" s="190" customFormat="1" ht="12.75" customHeight="1">
      <c r="A188" s="117" t="s">
        <v>200</v>
      </c>
      <c r="B188" s="118" t="s">
        <v>337</v>
      </c>
      <c r="C188" s="432">
        <f>+C189+C190+C191+C192</f>
        <v>0</v>
      </c>
      <c r="D188" s="213"/>
      <c r="E188" s="213"/>
      <c r="F188" s="213"/>
      <c r="G188" s="413" t="e">
        <f>F188/E188*100</f>
        <v>#DIV/0!</v>
      </c>
      <c r="H188" s="213"/>
      <c r="I188" s="413" t="e">
        <f t="shared" si="7"/>
        <v>#DIV/0!</v>
      </c>
      <c r="J188" s="215"/>
      <c r="K188" s="202"/>
      <c r="L188" s="216"/>
    </row>
    <row r="189" spans="1:12" s="190" customFormat="1" ht="12" customHeight="1">
      <c r="A189" s="125" t="s">
        <v>202</v>
      </c>
      <c r="B189" s="191" t="s">
        <v>338</v>
      </c>
      <c r="C189" s="391">
        <f>'1.mell. összevont'!C157</f>
        <v>0</v>
      </c>
      <c r="D189" s="391">
        <f>'1.mell. összevont'!D157</f>
        <v>0</v>
      </c>
      <c r="E189" s="391">
        <f>'1.mell. összevont'!E157</f>
        <v>0</v>
      </c>
      <c r="F189" s="391">
        <f>'1.mell. összevont'!F157</f>
        <v>0</v>
      </c>
      <c r="G189" s="391" t="e">
        <f>'1.mell. összevont'!G157</f>
        <v>#DIV/0!</v>
      </c>
      <c r="H189" s="391">
        <f>'1.mell. összevont'!H157</f>
        <v>0</v>
      </c>
      <c r="I189" s="414" t="e">
        <f t="shared" si="7"/>
        <v>#DIV/0!</v>
      </c>
      <c r="J189" s="192"/>
      <c r="K189" s="202"/>
      <c r="L189" s="128"/>
    </row>
    <row r="190" spans="1:12" s="190" customFormat="1" ht="12" customHeight="1">
      <c r="A190" s="125" t="s">
        <v>204</v>
      </c>
      <c r="B190" s="191" t="s">
        <v>339</v>
      </c>
      <c r="C190" s="391">
        <f>'1.mell. összevont'!C158</f>
        <v>0</v>
      </c>
      <c r="D190" s="391">
        <f>'1.mell. összevont'!D158</f>
        <v>0</v>
      </c>
      <c r="E190" s="391">
        <f>'1.mell. összevont'!E158</f>
        <v>0</v>
      </c>
      <c r="F190" s="391">
        <f>'1.mell. összevont'!F158</f>
        <v>0</v>
      </c>
      <c r="G190" s="391" t="e">
        <f>'1.mell. összevont'!G158</f>
        <v>#DIV/0!</v>
      </c>
      <c r="H190" s="391">
        <f>'1.mell. összevont'!H158</f>
        <v>0</v>
      </c>
      <c r="I190" s="414" t="e">
        <f t="shared" si="7"/>
        <v>#DIV/0!</v>
      </c>
      <c r="J190" s="192"/>
      <c r="K190" s="202"/>
      <c r="L190" s="128"/>
    </row>
    <row r="191" spans="1:12" s="190" customFormat="1" ht="12" customHeight="1">
      <c r="A191" s="125" t="s">
        <v>206</v>
      </c>
      <c r="B191" s="191" t="s">
        <v>340</v>
      </c>
      <c r="C191" s="391">
        <f>'1.mell. összevont'!C159</f>
        <v>0</v>
      </c>
      <c r="D191" s="391">
        <f>'1.mell. összevont'!D159</f>
        <v>0</v>
      </c>
      <c r="E191" s="391">
        <f>'1.mell. összevont'!E159</f>
        <v>0</v>
      </c>
      <c r="F191" s="391">
        <f>'1.mell. összevont'!F159</f>
        <v>0</v>
      </c>
      <c r="G191" s="391" t="e">
        <f>'1.mell. összevont'!G159</f>
        <v>#DIV/0!</v>
      </c>
      <c r="H191" s="391">
        <f>'1.mell. összevont'!H159</f>
        <v>0</v>
      </c>
      <c r="I191" s="414" t="e">
        <f t="shared" si="7"/>
        <v>#DIV/0!</v>
      </c>
      <c r="J191" s="192"/>
      <c r="K191" s="202"/>
      <c r="L191" s="128"/>
    </row>
    <row r="192" spans="1:12" s="190" customFormat="1" ht="12" customHeight="1">
      <c r="A192" s="125" t="s">
        <v>209</v>
      </c>
      <c r="B192" s="191" t="s">
        <v>341</v>
      </c>
      <c r="C192" s="391">
        <f>'1.mell. összevont'!C160</f>
        <v>0</v>
      </c>
      <c r="D192" s="391">
        <f>'1.mell. összevont'!D160</f>
        <v>0</v>
      </c>
      <c r="E192" s="391">
        <f>'1.mell. összevont'!E160</f>
        <v>0</v>
      </c>
      <c r="F192" s="391">
        <f>'1.mell. összevont'!F160</f>
        <v>0</v>
      </c>
      <c r="G192" s="391" t="e">
        <f>'1.mell. összevont'!G160</f>
        <v>#DIV/0!</v>
      </c>
      <c r="H192" s="391">
        <f>'1.mell. összevont'!H160</f>
        <v>0</v>
      </c>
      <c r="I192" s="414" t="e">
        <f t="shared" si="7"/>
        <v>#DIV/0!</v>
      </c>
      <c r="J192" s="192"/>
      <c r="K192" s="202"/>
      <c r="L192" s="128"/>
    </row>
    <row r="193" spans="1:18" s="190" customFormat="1" ht="15.75" customHeight="1">
      <c r="A193" s="161" t="s">
        <v>211</v>
      </c>
      <c r="B193" s="162" t="s">
        <v>342</v>
      </c>
      <c r="C193" s="433">
        <f>+C172+C177+C182+C188</f>
        <v>47727858</v>
      </c>
      <c r="D193" s="433">
        <f>+D172+D177+D182+D188</f>
        <v>20000</v>
      </c>
      <c r="E193" s="433">
        <f>+E172+E177+E182+E188</f>
        <v>6617000</v>
      </c>
      <c r="F193" s="433">
        <f>+F172+F177+F182+F188</f>
        <v>13182</v>
      </c>
      <c r="G193" s="419">
        <f>F193/E193*100</f>
        <v>0.1992141453831041</v>
      </c>
      <c r="H193" s="433">
        <f>+H172+H177+H182+H188</f>
        <v>5700</v>
      </c>
      <c r="I193" s="542">
        <f t="shared" si="7"/>
        <v>0.08614175608281699</v>
      </c>
      <c r="J193" s="217"/>
      <c r="K193" s="202"/>
      <c r="L193" s="218"/>
      <c r="O193" s="219"/>
      <c r="P193" s="220"/>
      <c r="Q193" s="220"/>
      <c r="R193" s="220"/>
    </row>
    <row r="194" spans="1:12" s="124" customFormat="1" ht="15" customHeight="1">
      <c r="A194" s="221" t="s">
        <v>343</v>
      </c>
      <c r="B194" s="222" t="s">
        <v>344</v>
      </c>
      <c r="C194" s="434">
        <f>+C171+C193</f>
        <v>369194197</v>
      </c>
      <c r="D194" s="434">
        <f>+D171+D193</f>
        <v>31536</v>
      </c>
      <c r="E194" s="434">
        <f>+E171+E193</f>
        <v>329141733</v>
      </c>
      <c r="F194" s="434">
        <f>+F171+F193</f>
        <v>199500</v>
      </c>
      <c r="G194" s="422">
        <f>F194/E194*100</f>
        <v>0.06061218617938066</v>
      </c>
      <c r="H194" s="434">
        <f>+H171+H193</f>
        <v>294578</v>
      </c>
      <c r="I194" s="543">
        <f t="shared" si="7"/>
        <v>0.0894988299766897</v>
      </c>
      <c r="J194" s="223"/>
      <c r="K194" s="122"/>
      <c r="L194" s="218"/>
    </row>
    <row r="195" ht="7.5" customHeight="1">
      <c r="K195" s="90"/>
    </row>
    <row r="196" spans="1:12" ht="12" customHeight="1">
      <c r="A196" s="224" t="s">
        <v>345</v>
      </c>
      <c r="B196" s="225"/>
      <c r="C196" s="226"/>
      <c r="D196" s="226"/>
      <c r="E196" s="226"/>
      <c r="F196" s="226"/>
      <c r="G196" s="226"/>
      <c r="H196" s="226"/>
      <c r="I196" s="226"/>
      <c r="J196" s="226"/>
      <c r="K196" s="90"/>
      <c r="L196" s="95"/>
    </row>
    <row r="197" spans="1:12" ht="7.5" customHeight="1">
      <c r="A197" s="758"/>
      <c r="B197" s="758"/>
      <c r="C197" s="102" t="s">
        <v>72</v>
      </c>
      <c r="D197" s="101"/>
      <c r="E197" s="101"/>
      <c r="F197" s="104" t="s">
        <v>72</v>
      </c>
      <c r="G197" s="101"/>
      <c r="I197" s="104" t="s">
        <v>72</v>
      </c>
      <c r="J197" s="104"/>
      <c r="K197" s="90"/>
      <c r="L197" s="227"/>
    </row>
    <row r="198" spans="1:13" ht="21.75" customHeight="1">
      <c r="A198" s="228">
        <v>1</v>
      </c>
      <c r="B198" s="229" t="s">
        <v>346</v>
      </c>
      <c r="C198" s="476">
        <f>+C88-C171</f>
        <v>29065567</v>
      </c>
      <c r="D198" s="476">
        <f>+D88-D171</f>
        <v>0</v>
      </c>
      <c r="E198" s="476">
        <f>+E88-E171</f>
        <v>28049709</v>
      </c>
      <c r="F198" s="476">
        <f>+F88-F171</f>
        <v>882</v>
      </c>
      <c r="G198" s="477"/>
      <c r="H198" s="476">
        <f>+H88-H171</f>
        <v>13718</v>
      </c>
      <c r="I198" s="477"/>
      <c r="J198" s="231"/>
      <c r="K198" s="232"/>
      <c r="L198" s="233"/>
      <c r="M198" s="234"/>
    </row>
    <row r="199" spans="1:12" ht="21" customHeight="1">
      <c r="A199" s="228" t="s">
        <v>101</v>
      </c>
      <c r="B199" s="229" t="s">
        <v>347</v>
      </c>
      <c r="C199" s="476">
        <f>+C117-C193</f>
        <v>-29065567</v>
      </c>
      <c r="D199" s="476">
        <f>+D117-D193</f>
        <v>0</v>
      </c>
      <c r="E199" s="476">
        <f>+E117-E193</f>
        <v>13081149</v>
      </c>
      <c r="F199" s="476">
        <f>+F117-F193</f>
        <v>6461</v>
      </c>
      <c r="G199" s="477"/>
      <c r="H199" s="476">
        <f>+H117-H193</f>
        <v>-5700</v>
      </c>
      <c r="I199" s="477"/>
      <c r="J199" s="231"/>
      <c r="K199" s="232"/>
      <c r="L199" s="233"/>
    </row>
  </sheetData>
  <sheetProtection/>
  <mergeCells count="5">
    <mergeCell ref="A3:C3"/>
    <mergeCell ref="A197:B197"/>
    <mergeCell ref="A8:B8"/>
    <mergeCell ref="A121:B121"/>
    <mergeCell ref="A92:B92"/>
  </mergeCells>
  <printOptions horizontalCentered="1"/>
  <pageMargins left="0.3937007874015748" right="0.3937007874015748" top="0.3937007874015748" bottom="0.6692913385826772" header="0" footer="0"/>
  <pageSetup fitToHeight="0" horizontalDpi="600" verticalDpi="600" orientation="portrait" paperSize="9" scale="98" r:id="rId1"/>
  <headerFooter alignWithMargins="0">
    <oddHeader>&amp;C&amp;"Times New Roman CE,Félkövér"&amp;12
&amp;10
</oddHeader>
  </headerFooter>
  <rowBreaks count="2" manualBreakCount="2">
    <brk id="60" max="255" man="1"/>
    <brk id="118" max="255" man="1"/>
  </rowBreaks>
</worksheet>
</file>

<file path=xl/worksheets/sheet3.xml><?xml version="1.0" encoding="utf-8"?>
<worksheet xmlns="http://schemas.openxmlformats.org/spreadsheetml/2006/main" xmlns:r="http://schemas.openxmlformats.org/officeDocument/2006/relationships">
  <sheetPr>
    <tabColor rgb="FF92D050"/>
  </sheetPr>
  <dimension ref="A1:R167"/>
  <sheetViews>
    <sheetView view="pageBreakPreview" zoomScale="140" zoomScaleNormal="140" zoomScaleSheetLayoutView="140" zoomScalePageLayoutView="0" workbookViewId="0" topLeftCell="A127">
      <selection activeCell="C169" sqref="C169"/>
    </sheetView>
  </sheetViews>
  <sheetFormatPr defaultColWidth="9.28125" defaultRowHeight="12.75"/>
  <cols>
    <col min="1" max="1" width="6.28125" style="85" customWidth="1"/>
    <col min="2" max="2" width="55.7109375" style="98" customWidth="1"/>
    <col min="3" max="3" width="12.7109375" style="96" customWidth="1"/>
    <col min="4" max="5" width="8.7109375" style="85" hidden="1" customWidth="1"/>
    <col min="6" max="6" width="10.7109375" style="85" hidden="1" customWidth="1"/>
    <col min="7" max="9" width="8.7109375" style="85" hidden="1" customWidth="1"/>
    <col min="10" max="10" width="10.7109375" style="85" customWidth="1"/>
    <col min="11" max="11" width="9.140625" style="0" customWidth="1"/>
    <col min="12" max="12" width="10.7109375" style="96" customWidth="1"/>
    <col min="13" max="13" width="9.00390625" style="90" customWidth="1"/>
    <col min="14" max="16384" width="9.28125" style="90" customWidth="1"/>
  </cols>
  <sheetData>
    <row r="1" spans="2:12" ht="10.5" customHeight="1">
      <c r="B1" s="86"/>
      <c r="C1" s="88" t="s">
        <v>68</v>
      </c>
      <c r="D1" s="87"/>
      <c r="E1" s="87"/>
      <c r="F1" s="87"/>
      <c r="G1" s="88" t="s">
        <v>68</v>
      </c>
      <c r="H1" s="87"/>
      <c r="I1" s="88" t="s">
        <v>68</v>
      </c>
      <c r="J1" s="87"/>
      <c r="L1" s="89"/>
    </row>
    <row r="2" spans="1:12" s="598" customFormat="1" ht="13.5" customHeight="1">
      <c r="A2" s="599" t="s">
        <v>69</v>
      </c>
      <c r="B2" s="592"/>
      <c r="C2" s="593"/>
      <c r="D2" s="594"/>
      <c r="E2" s="594"/>
      <c r="F2" s="594"/>
      <c r="G2" s="594"/>
      <c r="H2" s="594"/>
      <c r="I2" s="594"/>
      <c r="J2" s="595"/>
      <c r="K2" s="596"/>
      <c r="L2" s="597"/>
    </row>
    <row r="3" spans="1:3" ht="12.75" customHeight="1">
      <c r="A3" s="757" t="s">
        <v>570</v>
      </c>
      <c r="B3" s="757"/>
      <c r="C3" s="757"/>
    </row>
    <row r="4" spans="1:10" ht="13.5" customHeight="1" hidden="1">
      <c r="A4" s="91" t="s">
        <v>70</v>
      </c>
      <c r="B4" s="92"/>
      <c r="C4" s="93"/>
      <c r="D4" s="94"/>
      <c r="E4" s="94"/>
      <c r="F4" s="94"/>
      <c r="G4" s="94"/>
      <c r="H4" s="94"/>
      <c r="I4" s="94"/>
      <c r="J4" s="95"/>
    </row>
    <row r="5" spans="1:10" ht="24.75" customHeight="1" hidden="1">
      <c r="A5" s="97" t="s">
        <v>403</v>
      </c>
      <c r="B5" s="92"/>
      <c r="C5" s="93"/>
      <c r="D5" s="94"/>
      <c r="E5" s="94"/>
      <c r="F5" s="94"/>
      <c r="G5" s="94"/>
      <c r="H5" s="94"/>
      <c r="I5" s="94"/>
      <c r="J5" s="95"/>
    </row>
    <row r="6" ht="6.75" customHeight="1" hidden="1"/>
    <row r="7" spans="2:12" ht="15.75" customHeight="1">
      <c r="B7" s="99" t="s">
        <v>71</v>
      </c>
      <c r="C7" s="100"/>
      <c r="D7" s="100"/>
      <c r="E7" s="100"/>
      <c r="F7" s="100"/>
      <c r="G7" s="100"/>
      <c r="H7" s="100"/>
      <c r="I7" s="100"/>
      <c r="J7" s="100"/>
      <c r="L7" s="99"/>
    </row>
    <row r="8" spans="1:12" ht="10.5" customHeight="1">
      <c r="A8" s="758"/>
      <c r="B8" s="758"/>
      <c r="C8" s="104" t="s">
        <v>579</v>
      </c>
      <c r="D8" s="103"/>
      <c r="E8" s="103"/>
      <c r="F8" s="102"/>
      <c r="G8" s="104" t="s">
        <v>72</v>
      </c>
      <c r="H8" s="102"/>
      <c r="I8" s="104" t="s">
        <v>72</v>
      </c>
      <c r="J8" s="104"/>
      <c r="L8" s="104"/>
    </row>
    <row r="9" spans="1:12" ht="31.5" customHeight="1">
      <c r="A9" s="235" t="s">
        <v>73</v>
      </c>
      <c r="B9" s="236" t="s">
        <v>74</v>
      </c>
      <c r="C9" s="237" t="s">
        <v>573</v>
      </c>
      <c r="D9" s="238" t="s">
        <v>75</v>
      </c>
      <c r="E9" s="239" t="s">
        <v>76</v>
      </c>
      <c r="F9" s="239" t="s">
        <v>77</v>
      </c>
      <c r="G9" s="240" t="s">
        <v>78</v>
      </c>
      <c r="H9" s="237" t="s">
        <v>79</v>
      </c>
      <c r="I9" s="240" t="s">
        <v>80</v>
      </c>
      <c r="J9" s="111"/>
      <c r="L9" s="112"/>
    </row>
    <row r="10" spans="1:12" s="116" customFormat="1" ht="10.5" customHeight="1">
      <c r="A10" s="113">
        <v>1</v>
      </c>
      <c r="B10" s="114">
        <v>2</v>
      </c>
      <c r="C10" s="113">
        <v>3</v>
      </c>
      <c r="D10" s="113">
        <v>4</v>
      </c>
      <c r="E10" s="113">
        <v>5</v>
      </c>
      <c r="F10" s="113">
        <v>6</v>
      </c>
      <c r="G10" s="113">
        <v>7</v>
      </c>
      <c r="H10" s="113">
        <v>8</v>
      </c>
      <c r="I10" s="113">
        <v>9</v>
      </c>
      <c r="J10" s="115"/>
      <c r="L10" s="115"/>
    </row>
    <row r="11" spans="1:12" s="124" customFormat="1" ht="12.75" customHeight="1">
      <c r="A11" s="241" t="s">
        <v>81</v>
      </c>
      <c r="B11" s="242" t="s">
        <v>82</v>
      </c>
      <c r="C11" s="442">
        <f>+C12+C13+C14+C15+C16+C17</f>
        <v>186603496</v>
      </c>
      <c r="D11" s="442">
        <f>+D12+D13+D14+D15+D16+D17</f>
        <v>13268</v>
      </c>
      <c r="E11" s="442">
        <f>+E12+E13+E14+E15+E16+E17</f>
        <v>186616764</v>
      </c>
      <c r="F11" s="442">
        <f>+F12+F13+F14+F15+F16+F17</f>
        <v>81224</v>
      </c>
      <c r="G11" s="443">
        <f>F11/E11*100</f>
        <v>0.04352449279422721</v>
      </c>
      <c r="H11" s="442">
        <f>+H12+H13+H14+H15+H16+H17</f>
        <v>140795</v>
      </c>
      <c r="I11" s="443">
        <f aca="true" t="shared" si="0" ref="I11:I42">H11/E11*100</f>
        <v>0.07544606228409362</v>
      </c>
      <c r="J11" s="121"/>
      <c r="K11" s="122"/>
      <c r="L11" s="123"/>
    </row>
    <row r="12" spans="1:12" s="124" customFormat="1" ht="12" customHeight="1">
      <c r="A12" s="125" t="s">
        <v>83</v>
      </c>
      <c r="B12" s="126" t="s">
        <v>84</v>
      </c>
      <c r="C12" s="444">
        <v>67388156</v>
      </c>
      <c r="D12" s="444">
        <f>'2.mell. önkormányzat'!D12</f>
        <v>0</v>
      </c>
      <c r="E12" s="444">
        <f>'2.mell. önkormányzat'!E12</f>
        <v>67388156</v>
      </c>
      <c r="F12" s="444">
        <f>'2.mell. önkormányzat'!F12</f>
        <v>38693</v>
      </c>
      <c r="G12" s="444">
        <f>'2.mell. önkormányzat'!G12</f>
        <v>0.05741810178037814</v>
      </c>
      <c r="H12" s="444">
        <f>'2.mell. önkormányzat'!H12</f>
        <v>56551</v>
      </c>
      <c r="I12" s="445">
        <f t="shared" si="0"/>
        <v>0.08391830754353925</v>
      </c>
      <c r="J12" s="127"/>
      <c r="K12" s="122"/>
      <c r="L12" s="128"/>
    </row>
    <row r="13" spans="1:12" s="124" customFormat="1" ht="12" customHeight="1">
      <c r="A13" s="125" t="s">
        <v>86</v>
      </c>
      <c r="B13" s="126" t="s">
        <v>87</v>
      </c>
      <c r="C13" s="444">
        <v>61484167</v>
      </c>
      <c r="D13" s="444">
        <f>'2.mell. önkormányzat'!D13</f>
        <v>-1863</v>
      </c>
      <c r="E13" s="444">
        <f>'2.mell. önkormányzat'!E13</f>
        <v>61482304</v>
      </c>
      <c r="F13" s="444">
        <f>'2.mell. önkormányzat'!F13</f>
        <v>22853</v>
      </c>
      <c r="G13" s="444">
        <f>'2.mell. önkormányzat'!G13</f>
        <v>0.03717004489617045</v>
      </c>
      <c r="H13" s="444">
        <f>'2.mell. önkormányzat'!H13</f>
        <v>41016</v>
      </c>
      <c r="I13" s="445">
        <f t="shared" si="0"/>
        <v>0.06671187859192786</v>
      </c>
      <c r="J13" s="127"/>
      <c r="K13" s="122"/>
      <c r="L13" s="128"/>
    </row>
    <row r="14" spans="1:12" s="124" customFormat="1" ht="12" customHeight="1">
      <c r="A14" s="125" t="s">
        <v>89</v>
      </c>
      <c r="B14" s="126" t="s">
        <v>90</v>
      </c>
      <c r="C14" s="444">
        <v>54386413</v>
      </c>
      <c r="D14" s="444">
        <f>'2.mell. önkormányzat'!D14</f>
        <v>23550</v>
      </c>
      <c r="E14" s="444">
        <f>'2.mell. önkormányzat'!E14</f>
        <v>54409963</v>
      </c>
      <c r="F14" s="444">
        <f>'2.mell. önkormányzat'!F14</f>
        <v>12736</v>
      </c>
      <c r="G14" s="444">
        <f>'2.mell. önkormányzat'!G14</f>
        <v>0.023407477781229147</v>
      </c>
      <c r="H14" s="444">
        <f>'2.mell. önkormányzat'!H14</f>
        <v>24538</v>
      </c>
      <c r="I14" s="445">
        <f t="shared" si="0"/>
        <v>0.045098358181202954</v>
      </c>
      <c r="J14" s="127"/>
      <c r="K14" s="122"/>
      <c r="L14" s="128"/>
    </row>
    <row r="15" spans="1:12" s="124" customFormat="1" ht="12" customHeight="1">
      <c r="A15" s="125" t="s">
        <v>92</v>
      </c>
      <c r="B15" s="126" t="s">
        <v>93</v>
      </c>
      <c r="C15" s="444">
        <v>3344760</v>
      </c>
      <c r="D15" s="444">
        <f>'2.mell. önkormányzat'!D15</f>
        <v>0</v>
      </c>
      <c r="E15" s="444">
        <f>'2.mell. önkormányzat'!E15</f>
        <v>3344760</v>
      </c>
      <c r="F15" s="444">
        <f>'2.mell. önkormányzat'!F15</f>
        <v>1632</v>
      </c>
      <c r="G15" s="444">
        <f>'2.mell. önkormányzat'!G15</f>
        <v>0.04879273849244789</v>
      </c>
      <c r="H15" s="444">
        <f>'2.mell. önkormányzat'!H15</f>
        <v>2584</v>
      </c>
      <c r="I15" s="445">
        <f t="shared" si="0"/>
        <v>0.07725516927970916</v>
      </c>
      <c r="J15" s="127"/>
      <c r="K15" s="122"/>
      <c r="L15" s="128"/>
    </row>
    <row r="16" spans="1:12" s="124" customFormat="1" ht="12" customHeight="1">
      <c r="A16" s="125" t="s">
        <v>95</v>
      </c>
      <c r="B16" s="126" t="s">
        <v>96</v>
      </c>
      <c r="C16" s="444">
        <f>'2.mell. önkormányzat'!C16</f>
        <v>0</v>
      </c>
      <c r="D16" s="444">
        <f>'2.mell. önkormányzat'!D16</f>
        <v>4352</v>
      </c>
      <c r="E16" s="444">
        <f>'2.mell. önkormányzat'!E16</f>
        <v>4352</v>
      </c>
      <c r="F16" s="444">
        <f>'2.mell. önkormányzat'!F16</f>
        <v>4541</v>
      </c>
      <c r="G16" s="444">
        <f>'2.mell. önkormányzat'!G16</f>
        <v>104.34283088235294</v>
      </c>
      <c r="H16" s="444">
        <f>'2.mell. önkormányzat'!H16</f>
        <v>365</v>
      </c>
      <c r="I16" s="445">
        <f t="shared" si="0"/>
        <v>8.386948529411764</v>
      </c>
      <c r="J16" s="127"/>
      <c r="K16" s="122"/>
      <c r="L16" s="128"/>
    </row>
    <row r="17" spans="1:12" s="124" customFormat="1" ht="12" customHeight="1">
      <c r="A17" s="125" t="s">
        <v>98</v>
      </c>
      <c r="B17" s="126" t="s">
        <v>99</v>
      </c>
      <c r="C17" s="444">
        <f>'2.mell. önkormányzat'!C17</f>
        <v>0</v>
      </c>
      <c r="D17" s="444">
        <f>'2.mell. önkormányzat'!D17</f>
        <v>-12771</v>
      </c>
      <c r="E17" s="444">
        <f>'2.mell. önkormányzat'!E17</f>
        <v>-12771</v>
      </c>
      <c r="F17" s="444">
        <f>'2.mell. önkormányzat'!F17</f>
        <v>769</v>
      </c>
      <c r="G17" s="444">
        <f>'2.mell. önkormányzat'!G17</f>
        <v>-6.021454858664161</v>
      </c>
      <c r="H17" s="444">
        <f>'2.mell. önkormányzat'!H17</f>
        <v>15741</v>
      </c>
      <c r="I17" s="445">
        <f t="shared" si="0"/>
        <v>-123.25581395348837</v>
      </c>
      <c r="J17" s="127"/>
      <c r="K17" s="122"/>
      <c r="L17" s="128"/>
    </row>
    <row r="18" spans="1:12" s="124" customFormat="1" ht="12.75" customHeight="1">
      <c r="A18" s="241" t="s">
        <v>101</v>
      </c>
      <c r="B18" s="243" t="s">
        <v>102</v>
      </c>
      <c r="C18" s="442">
        <f>+C19+C20+C21+C22+C23</f>
        <v>76200450</v>
      </c>
      <c r="D18" s="442">
        <f>+D19+D20+D21+D22+D23</f>
        <v>1409</v>
      </c>
      <c r="E18" s="442">
        <f>+E19+E20+E21+E22+E23</f>
        <v>76201859</v>
      </c>
      <c r="F18" s="442">
        <f>+F19+F20+F21+F22+F23</f>
        <v>65601</v>
      </c>
      <c r="G18" s="443">
        <f>F18/E18*100</f>
        <v>0.08608845093923496</v>
      </c>
      <c r="H18" s="442">
        <f>+H19+H20+H21+H22+H23</f>
        <v>93543</v>
      </c>
      <c r="I18" s="443">
        <f t="shared" si="0"/>
        <v>0.1227568477036761</v>
      </c>
      <c r="J18" s="121"/>
      <c r="K18" s="122"/>
      <c r="L18" s="123"/>
    </row>
    <row r="19" spans="1:12" s="124" customFormat="1" ht="12" customHeight="1">
      <c r="A19" s="125" t="s">
        <v>103</v>
      </c>
      <c r="B19" s="126" t="s">
        <v>104</v>
      </c>
      <c r="C19" s="444">
        <f>'2.mell. önkormányzat'!C19+'3.mell. közös hivatal'!C21</f>
        <v>0</v>
      </c>
      <c r="D19" s="444">
        <f>'2.mell. önkormányzat'!D19+'3.mell. közös hivatal'!D21</f>
        <v>0</v>
      </c>
      <c r="E19" s="444">
        <f>'2.mell. önkormányzat'!E19+'3.mell. közös hivatal'!E21</f>
        <v>0</v>
      </c>
      <c r="F19" s="444">
        <f>'2.mell. önkormányzat'!F19+'3.mell. közös hivatal'!F21</f>
        <v>0</v>
      </c>
      <c r="G19" s="444" t="e">
        <f>'2.mell. önkormányzat'!G19+'3.mell. közös hivatal'!G21</f>
        <v>#DIV/0!</v>
      </c>
      <c r="H19" s="444">
        <f>'2.mell. önkormányzat'!H19+'3.mell. közös hivatal'!H21</f>
        <v>0</v>
      </c>
      <c r="I19" s="446" t="e">
        <f t="shared" si="0"/>
        <v>#DIV/0!</v>
      </c>
      <c r="J19" s="127"/>
      <c r="K19" s="122"/>
      <c r="L19" s="128"/>
    </row>
    <row r="20" spans="1:12" s="124" customFormat="1" ht="12" customHeight="1">
      <c r="A20" s="125" t="s">
        <v>105</v>
      </c>
      <c r="B20" s="142" t="s">
        <v>106</v>
      </c>
      <c r="C20" s="444">
        <f>'2.mell. önkormányzat'!C20</f>
        <v>0</v>
      </c>
      <c r="D20" s="444">
        <f>'2.mell. önkormányzat'!D20</f>
        <v>0</v>
      </c>
      <c r="E20" s="444">
        <f>'2.mell. önkormányzat'!E20</f>
        <v>0</v>
      </c>
      <c r="F20" s="444">
        <f>'2.mell. önkormányzat'!F20</f>
        <v>0</v>
      </c>
      <c r="G20" s="444" t="e">
        <f>'2.mell. önkormányzat'!G20</f>
        <v>#DIV/0!</v>
      </c>
      <c r="H20" s="444">
        <f>'2.mell. önkormányzat'!H20</f>
        <v>0</v>
      </c>
      <c r="I20" s="446" t="e">
        <f t="shared" si="0"/>
        <v>#DIV/0!</v>
      </c>
      <c r="J20" s="127"/>
      <c r="K20" s="122"/>
      <c r="L20" s="128"/>
    </row>
    <row r="21" spans="1:12" s="124" customFormat="1" ht="12" customHeight="1">
      <c r="A21" s="125" t="s">
        <v>107</v>
      </c>
      <c r="B21" s="142" t="s">
        <v>108</v>
      </c>
      <c r="C21" s="444">
        <f>'2.mell. önkormányzat'!C21+'3.mell. közös hivatal'!C22</f>
        <v>0</v>
      </c>
      <c r="D21" s="444">
        <f>'2.mell. önkormányzat'!D21+'3.mell. közös hivatal'!D22</f>
        <v>0</v>
      </c>
      <c r="E21" s="444">
        <f>'2.mell. önkormányzat'!E21+'3.mell. közös hivatal'!E22</f>
        <v>0</v>
      </c>
      <c r="F21" s="444">
        <f>'2.mell. önkormányzat'!F21+'3.mell. közös hivatal'!F22</f>
        <v>0</v>
      </c>
      <c r="G21" s="444" t="e">
        <f>'2.mell. önkormányzat'!G21+'3.mell. közös hivatal'!G22</f>
        <v>#DIV/0!</v>
      </c>
      <c r="H21" s="444">
        <f>'2.mell. önkormányzat'!H21+'3.mell. közös hivatal'!H22</f>
        <v>0</v>
      </c>
      <c r="I21" s="446" t="e">
        <f t="shared" si="0"/>
        <v>#DIV/0!</v>
      </c>
      <c r="J21" s="127"/>
      <c r="K21" s="122"/>
      <c r="L21" s="128"/>
    </row>
    <row r="22" spans="1:12" s="124" customFormat="1" ht="12" customHeight="1">
      <c r="A22" s="125" t="s">
        <v>109</v>
      </c>
      <c r="B22" s="142" t="s">
        <v>110</v>
      </c>
      <c r="C22" s="444">
        <f>'2.mell. önkormányzat'!C29</f>
        <v>0</v>
      </c>
      <c r="D22" s="444">
        <f>'2.mell. önkormányzat'!D29</f>
        <v>0</v>
      </c>
      <c r="E22" s="444">
        <f>'2.mell. önkormányzat'!E29</f>
        <v>0</v>
      </c>
      <c r="F22" s="444">
        <f>'2.mell. önkormányzat'!F29</f>
        <v>0</v>
      </c>
      <c r="G22" s="444" t="e">
        <f>'2.mell. önkormányzat'!G29</f>
        <v>#DIV/0!</v>
      </c>
      <c r="H22" s="444">
        <f>'2.mell. önkormányzat'!H29</f>
        <v>0</v>
      </c>
      <c r="I22" s="446" t="e">
        <f t="shared" si="0"/>
        <v>#DIV/0!</v>
      </c>
      <c r="J22" s="127"/>
      <c r="K22" s="122"/>
      <c r="L22" s="128"/>
    </row>
    <row r="23" spans="1:12" s="124" customFormat="1" ht="12" customHeight="1">
      <c r="A23" s="125" t="s">
        <v>111</v>
      </c>
      <c r="B23" s="126" t="s">
        <v>112</v>
      </c>
      <c r="C23" s="444">
        <v>76200450</v>
      </c>
      <c r="D23" s="444">
        <f>'2.mell. önkormányzat'!D23+'3.mell. közös hivatal'!D23</f>
        <v>1409</v>
      </c>
      <c r="E23" s="444">
        <f>'2.mell. önkormányzat'!E23+'3.mell. közös hivatal'!E23</f>
        <v>76201859</v>
      </c>
      <c r="F23" s="444">
        <f>'2.mell. önkormányzat'!F23+'3.mell. közös hivatal'!F23</f>
        <v>65601</v>
      </c>
      <c r="G23" s="444">
        <f>'2.mell. önkormányzat'!G23+'3.mell. közös hivatal'!G23</f>
        <v>100.08399315062714</v>
      </c>
      <c r="H23" s="444">
        <f>'2.mell. önkormányzat'!H23+'3.mell. közös hivatal'!H23</f>
        <v>93543</v>
      </c>
      <c r="I23" s="445">
        <f t="shared" si="0"/>
        <v>0.1227568477036761</v>
      </c>
      <c r="J23" s="127"/>
      <c r="K23" s="122"/>
      <c r="L23" s="128"/>
    </row>
    <row r="24" spans="1:12" s="148" customFormat="1" ht="12" customHeight="1">
      <c r="A24" s="143" t="s">
        <v>114</v>
      </c>
      <c r="B24" s="144" t="s">
        <v>115</v>
      </c>
      <c r="C24" s="444">
        <f>'2.mell. önkormányzat'!C24+'3.mell. közös hivatal'!C24</f>
        <v>0</v>
      </c>
      <c r="D24" s="444">
        <f>'2.mell. önkormányzat'!D24+'3.mell. közös hivatal'!D24</f>
        <v>0</v>
      </c>
      <c r="E24" s="444">
        <f>'2.mell. önkormányzat'!E24+'3.mell. közös hivatal'!E24</f>
        <v>0</v>
      </c>
      <c r="F24" s="444">
        <f>'2.mell. önkormányzat'!F24+'3.mell. közös hivatal'!F24</f>
        <v>0</v>
      </c>
      <c r="G24" s="444" t="e">
        <f>'2.mell. önkormányzat'!G24+'3.mell. közös hivatal'!G24</f>
        <v>#DIV/0!</v>
      </c>
      <c r="H24" s="444">
        <f>'2.mell. önkormányzat'!H24+'3.mell. közös hivatal'!H24</f>
        <v>0</v>
      </c>
      <c r="I24" s="447" t="e">
        <f t="shared" si="0"/>
        <v>#DIV/0!</v>
      </c>
      <c r="J24" s="145"/>
      <c r="K24" s="146"/>
      <c r="L24" s="147"/>
    </row>
    <row r="25" spans="1:12" s="124" customFormat="1" ht="12.75" customHeight="1">
      <c r="A25" s="241" t="s">
        <v>116</v>
      </c>
      <c r="B25" s="242" t="s">
        <v>117</v>
      </c>
      <c r="C25" s="442">
        <f>+C26+C27+C28+C29+C30</f>
        <v>0</v>
      </c>
      <c r="D25" s="442">
        <f>+D26+D27+D28+D29+D30</f>
        <v>0</v>
      </c>
      <c r="E25" s="442">
        <f>+E26+E27+E28+E29+E30</f>
        <v>0</v>
      </c>
      <c r="F25" s="442">
        <f>+F26+F27+F28+F29+F30</f>
        <v>0</v>
      </c>
      <c r="G25" s="448" t="e">
        <f>F25/E25*100</f>
        <v>#DIV/0!</v>
      </c>
      <c r="H25" s="442">
        <f>+H26+H27+H28+H29+H30</f>
        <v>0</v>
      </c>
      <c r="I25" s="448" t="e">
        <f t="shared" si="0"/>
        <v>#DIV/0!</v>
      </c>
      <c r="J25" s="121"/>
      <c r="K25" s="122"/>
      <c r="L25" s="123"/>
    </row>
    <row r="26" spans="1:12" s="124" customFormat="1" ht="12" customHeight="1">
      <c r="A26" s="125" t="s">
        <v>118</v>
      </c>
      <c r="B26" s="126" t="s">
        <v>119</v>
      </c>
      <c r="C26" s="444">
        <f>'2.mell. önkormányzat'!C26</f>
        <v>0</v>
      </c>
      <c r="D26" s="444">
        <f>'2.mell. önkormányzat'!D26</f>
        <v>0</v>
      </c>
      <c r="E26" s="444">
        <f>'2.mell. önkormányzat'!E26</f>
        <v>0</v>
      </c>
      <c r="F26" s="444">
        <f>'2.mell. önkormányzat'!F26</f>
        <v>0</v>
      </c>
      <c r="G26" s="444" t="e">
        <f>'2.mell. önkormányzat'!G26</f>
        <v>#DIV/0!</v>
      </c>
      <c r="H26" s="444">
        <f>'2.mell. önkormányzat'!H26</f>
        <v>0</v>
      </c>
      <c r="I26" s="446" t="e">
        <f t="shared" si="0"/>
        <v>#DIV/0!</v>
      </c>
      <c r="J26" s="127"/>
      <c r="K26" s="122"/>
      <c r="L26" s="128"/>
    </row>
    <row r="27" spans="1:12" s="124" customFormat="1" ht="12" customHeight="1">
      <c r="A27" s="125" t="s">
        <v>120</v>
      </c>
      <c r="B27" s="142" t="s">
        <v>121</v>
      </c>
      <c r="C27" s="444">
        <f>'2.mell. önkormányzat'!C27</f>
        <v>0</v>
      </c>
      <c r="D27" s="444">
        <f>'2.mell. önkormányzat'!D27</f>
        <v>0</v>
      </c>
      <c r="E27" s="444">
        <f>'2.mell. önkormányzat'!E27</f>
        <v>0</v>
      </c>
      <c r="F27" s="444">
        <f>'2.mell. önkormányzat'!F27</f>
        <v>0</v>
      </c>
      <c r="G27" s="444" t="e">
        <f>'2.mell. önkormányzat'!G27</f>
        <v>#DIV/0!</v>
      </c>
      <c r="H27" s="444">
        <f>'2.mell. önkormányzat'!H27</f>
        <v>0</v>
      </c>
      <c r="I27" s="446" t="e">
        <f t="shared" si="0"/>
        <v>#DIV/0!</v>
      </c>
      <c r="J27" s="127"/>
      <c r="K27" s="122"/>
      <c r="L27" s="128"/>
    </row>
    <row r="28" spans="1:12" s="124" customFormat="1" ht="12" customHeight="1">
      <c r="A28" s="125" t="s">
        <v>122</v>
      </c>
      <c r="B28" s="142" t="s">
        <v>123</v>
      </c>
      <c r="C28" s="444">
        <f>'2.mell. önkormányzat'!C28+'3.mell. közös hivatal'!C27</f>
        <v>0</v>
      </c>
      <c r="D28" s="444">
        <f>'2.mell. önkormányzat'!D28+'3.mell. közös hivatal'!D27</f>
        <v>0</v>
      </c>
      <c r="E28" s="444">
        <f>'2.mell. önkormányzat'!E28+'3.mell. közös hivatal'!E27</f>
        <v>0</v>
      </c>
      <c r="F28" s="444">
        <f>'2.mell. önkormányzat'!F28+'3.mell. közös hivatal'!F27</f>
        <v>0</v>
      </c>
      <c r="G28" s="444" t="e">
        <f>'2.mell. önkormányzat'!G28+'3.mell. közös hivatal'!G27</f>
        <v>#DIV/0!</v>
      </c>
      <c r="H28" s="444">
        <f>'2.mell. önkormányzat'!H28+'3.mell. közös hivatal'!H27</f>
        <v>0</v>
      </c>
      <c r="I28" s="446" t="e">
        <f t="shared" si="0"/>
        <v>#DIV/0!</v>
      </c>
      <c r="J28" s="127"/>
      <c r="K28" s="122"/>
      <c r="L28" s="128"/>
    </row>
    <row r="29" spans="1:12" s="124" customFormat="1" ht="12" customHeight="1">
      <c r="A29" s="125" t="s">
        <v>124</v>
      </c>
      <c r="B29" s="142" t="s">
        <v>125</v>
      </c>
      <c r="C29" s="444">
        <f>'2.mell. önkormányzat'!C29</f>
        <v>0</v>
      </c>
      <c r="D29" s="444">
        <f>'2.mell. önkormányzat'!D29</f>
        <v>0</v>
      </c>
      <c r="E29" s="444">
        <f>'2.mell. önkormányzat'!E29</f>
        <v>0</v>
      </c>
      <c r="F29" s="444">
        <f>'2.mell. önkormányzat'!F29</f>
        <v>0</v>
      </c>
      <c r="G29" s="444" t="e">
        <f>'2.mell. önkormányzat'!G29</f>
        <v>#DIV/0!</v>
      </c>
      <c r="H29" s="444">
        <f>'2.mell. önkormányzat'!H29</f>
        <v>0</v>
      </c>
      <c r="I29" s="446" t="e">
        <f t="shared" si="0"/>
        <v>#DIV/0!</v>
      </c>
      <c r="J29" s="127"/>
      <c r="K29" s="122"/>
      <c r="L29" s="128"/>
    </row>
    <row r="30" spans="1:12" s="124" customFormat="1" ht="12" customHeight="1">
      <c r="A30" s="125" t="s">
        <v>126</v>
      </c>
      <c r="B30" s="126" t="s">
        <v>127</v>
      </c>
      <c r="C30" s="444">
        <f>'2.mell. önkormányzat'!C30+'3.mell. közös hivatal'!C28</f>
        <v>0</v>
      </c>
      <c r="D30" s="444">
        <f>'2.mell. önkormányzat'!D30+'3.mell. közös hivatal'!D28</f>
        <v>0</v>
      </c>
      <c r="E30" s="444">
        <f>'2.mell. önkormányzat'!E30+'3.mell. közös hivatal'!E28</f>
        <v>0</v>
      </c>
      <c r="F30" s="444">
        <f>'2.mell. önkormányzat'!F30+'3.mell. közös hivatal'!F28</f>
        <v>0</v>
      </c>
      <c r="G30" s="444" t="e">
        <f>'2.mell. önkormányzat'!G30+'3.mell. közös hivatal'!G28</f>
        <v>#DIV/0!</v>
      </c>
      <c r="H30" s="444">
        <f>'2.mell. önkormányzat'!H30+'3.mell. közös hivatal'!H28</f>
        <v>0</v>
      </c>
      <c r="I30" s="446" t="e">
        <f t="shared" si="0"/>
        <v>#DIV/0!</v>
      </c>
      <c r="J30" s="127"/>
      <c r="K30" s="122"/>
      <c r="L30" s="128"/>
    </row>
    <row r="31" spans="1:12" s="148" customFormat="1" ht="12" customHeight="1">
      <c r="A31" s="143" t="s">
        <v>128</v>
      </c>
      <c r="B31" s="144" t="s">
        <v>129</v>
      </c>
      <c r="C31" s="444">
        <f>'2.mell. önkormányzat'!C31+'3.mell. közös hivatal'!C29</f>
        <v>0</v>
      </c>
      <c r="D31" s="444">
        <f>'2.mell. önkormányzat'!D31+'3.mell. közös hivatal'!D29</f>
        <v>0</v>
      </c>
      <c r="E31" s="444">
        <f>'2.mell. önkormányzat'!E31+'3.mell. közös hivatal'!E29</f>
        <v>0</v>
      </c>
      <c r="F31" s="444">
        <f>'2.mell. önkormányzat'!F31+'3.mell. közös hivatal'!F29</f>
        <v>0</v>
      </c>
      <c r="G31" s="444" t="e">
        <f>'2.mell. önkormányzat'!G31+'3.mell. közös hivatal'!G29</f>
        <v>#DIV/0!</v>
      </c>
      <c r="H31" s="444">
        <f>'2.mell. önkormányzat'!H31+'3.mell. közös hivatal'!H29</f>
        <v>0</v>
      </c>
      <c r="I31" s="447" t="e">
        <f t="shared" si="0"/>
        <v>#DIV/0!</v>
      </c>
      <c r="J31" s="145"/>
      <c r="K31" s="146"/>
      <c r="L31" s="147"/>
    </row>
    <row r="32" spans="1:12" s="124" customFormat="1" ht="12.75" customHeight="1">
      <c r="A32" s="241" t="s">
        <v>130</v>
      </c>
      <c r="B32" s="242" t="s">
        <v>131</v>
      </c>
      <c r="C32" s="442">
        <f>+C33+C36+C37+C38</f>
        <v>36170200</v>
      </c>
      <c r="D32" s="442">
        <f>+D33+D36+D37+D38</f>
        <v>0</v>
      </c>
      <c r="E32" s="442">
        <f>+E33+E36+E37+E38</f>
        <v>36170200</v>
      </c>
      <c r="F32" s="442">
        <f>+F33+F36+F37+F38</f>
        <v>20620</v>
      </c>
      <c r="G32" s="443">
        <f>F32/E32*100</f>
        <v>0.057008255414678376</v>
      </c>
      <c r="H32" s="442">
        <f>+H33+H36+H37+H38</f>
        <v>36710</v>
      </c>
      <c r="I32" s="443">
        <f t="shared" si="0"/>
        <v>0.10149238876201958</v>
      </c>
      <c r="J32" s="150"/>
      <c r="K32" s="122"/>
      <c r="L32" s="151"/>
    </row>
    <row r="33" spans="1:12" s="124" customFormat="1" ht="12" customHeight="1">
      <c r="A33" s="125" t="s">
        <v>132</v>
      </c>
      <c r="B33" s="126" t="s">
        <v>133</v>
      </c>
      <c r="C33" s="444">
        <v>29600200</v>
      </c>
      <c r="D33" s="444">
        <f>'2.mell. önkormányzat'!D33</f>
        <v>0</v>
      </c>
      <c r="E33" s="444">
        <f>'2.mell. önkormányzat'!E33</f>
        <v>29600200</v>
      </c>
      <c r="F33" s="444">
        <f>'2.mell. önkormányzat'!F33</f>
        <v>17087</v>
      </c>
      <c r="G33" s="444">
        <f>'2.mell. önkormányzat'!G33</f>
        <v>0.05772596131107222</v>
      </c>
      <c r="H33" s="444">
        <f>'2.mell. önkormányzat'!H33</f>
        <v>30549</v>
      </c>
      <c r="I33" s="445">
        <f t="shared" si="0"/>
        <v>0.10320538374740712</v>
      </c>
      <c r="J33" s="152"/>
      <c r="K33" s="122"/>
      <c r="L33" s="153"/>
    </row>
    <row r="34" spans="1:12" s="148" customFormat="1" ht="12" customHeight="1">
      <c r="A34" s="154" t="s">
        <v>134</v>
      </c>
      <c r="B34" s="144" t="s">
        <v>135</v>
      </c>
      <c r="C34" s="449">
        <v>4500100</v>
      </c>
      <c r="D34" s="449">
        <f>'2.mell. önkormányzat'!D34</f>
        <v>0</v>
      </c>
      <c r="E34" s="449">
        <f>'2.mell. önkormányzat'!E34</f>
        <v>4500100</v>
      </c>
      <c r="F34" s="449">
        <f>'2.mell. önkormányzat'!F34</f>
        <v>17087</v>
      </c>
      <c r="G34" s="449">
        <f>'2.mell. önkormányzat'!G34</f>
        <v>0.3797026732739272</v>
      </c>
      <c r="H34" s="449">
        <f>'2.mell. önkormányzat'!H34</f>
        <v>30549</v>
      </c>
      <c r="I34" s="450">
        <f t="shared" si="0"/>
        <v>0.6788515810759761</v>
      </c>
      <c r="J34" s="155"/>
      <c r="K34" s="146"/>
      <c r="L34" s="147"/>
    </row>
    <row r="35" spans="1:12" s="148" customFormat="1" ht="12" customHeight="1">
      <c r="A35" s="154" t="s">
        <v>137</v>
      </c>
      <c r="B35" s="144" t="s">
        <v>138</v>
      </c>
      <c r="C35" s="449">
        <v>27000000</v>
      </c>
      <c r="D35" s="449">
        <f>'2.mell. önkormányzat'!D35</f>
        <v>0</v>
      </c>
      <c r="E35" s="449">
        <f>'2.mell. önkormányzat'!E35</f>
        <v>27000000</v>
      </c>
      <c r="F35" s="449">
        <f>'2.mell. önkormányzat'!F35</f>
        <v>0</v>
      </c>
      <c r="G35" s="449">
        <f>'2.mell. önkormányzat'!G35</f>
        <v>0</v>
      </c>
      <c r="H35" s="449">
        <f>'2.mell. önkormányzat'!H35</f>
        <v>0</v>
      </c>
      <c r="I35" s="447">
        <f t="shared" si="0"/>
        <v>0</v>
      </c>
      <c r="J35" s="155"/>
      <c r="K35" s="146"/>
      <c r="L35" s="147"/>
    </row>
    <row r="36" spans="1:12" s="124" customFormat="1" ht="12" customHeight="1">
      <c r="A36" s="125" t="s">
        <v>139</v>
      </c>
      <c r="B36" s="126" t="s">
        <v>140</v>
      </c>
      <c r="C36" s="444">
        <v>6000000</v>
      </c>
      <c r="D36" s="444">
        <f>'2.mell. önkormányzat'!D36</f>
        <v>0</v>
      </c>
      <c r="E36" s="444">
        <f>'2.mell. önkormányzat'!E36</f>
        <v>6000000</v>
      </c>
      <c r="F36" s="444">
        <f>'2.mell. önkormányzat'!F36</f>
        <v>3032</v>
      </c>
      <c r="G36" s="444">
        <f>'2.mell. önkormányzat'!G36</f>
        <v>0.05053333333333333</v>
      </c>
      <c r="H36" s="444">
        <f>'2.mell. önkormányzat'!H36</f>
        <v>5620</v>
      </c>
      <c r="I36" s="445">
        <f t="shared" si="0"/>
        <v>0.09366666666666668</v>
      </c>
      <c r="J36" s="152"/>
      <c r="K36" s="122"/>
      <c r="L36" s="128"/>
    </row>
    <row r="37" spans="1:12" s="124" customFormat="1" ht="12" customHeight="1">
      <c r="A37" s="125" t="s">
        <v>142</v>
      </c>
      <c r="B37" s="126" t="s">
        <v>143</v>
      </c>
      <c r="C37" s="444">
        <v>170000</v>
      </c>
      <c r="D37" s="444">
        <f>'2.mell. önkormányzat'!D37</f>
        <v>0</v>
      </c>
      <c r="E37" s="444">
        <f>'2.mell. önkormányzat'!E37</f>
        <v>170000</v>
      </c>
      <c r="F37" s="444">
        <f>'2.mell. önkormányzat'!F37</f>
        <v>457</v>
      </c>
      <c r="G37" s="444">
        <f>'2.mell. önkormányzat'!G37</f>
        <v>0.2688235294117647</v>
      </c>
      <c r="H37" s="444">
        <f>'2.mell. önkormányzat'!H37</f>
        <v>463</v>
      </c>
      <c r="I37" s="445">
        <f t="shared" si="0"/>
        <v>0.2723529411764706</v>
      </c>
      <c r="J37" s="152"/>
      <c r="K37" s="122"/>
      <c r="L37" s="128"/>
    </row>
    <row r="38" spans="1:12" s="124" customFormat="1" ht="12" customHeight="1">
      <c r="A38" s="125" t="s">
        <v>145</v>
      </c>
      <c r="B38" s="126" t="s">
        <v>146</v>
      </c>
      <c r="C38" s="444">
        <v>400000</v>
      </c>
      <c r="D38" s="444">
        <f>'2.mell. önkormányzat'!D38</f>
        <v>0</v>
      </c>
      <c r="E38" s="444">
        <f>'2.mell. önkormányzat'!E38</f>
        <v>400000</v>
      </c>
      <c r="F38" s="444">
        <f>'2.mell. önkormányzat'!F38</f>
        <v>44</v>
      </c>
      <c r="G38" s="444">
        <f>'2.mell. önkormányzat'!G38</f>
        <v>0.011000000000000001</v>
      </c>
      <c r="H38" s="444">
        <f>'2.mell. önkormányzat'!H38</f>
        <v>78</v>
      </c>
      <c r="I38" s="445">
        <f t="shared" si="0"/>
        <v>0.0195</v>
      </c>
      <c r="J38" s="152"/>
      <c r="K38" s="122"/>
      <c r="L38" s="128"/>
    </row>
    <row r="39" spans="1:12" s="124" customFormat="1" ht="12.75" customHeight="1">
      <c r="A39" s="241" t="s">
        <v>148</v>
      </c>
      <c r="B39" s="242" t="s">
        <v>149</v>
      </c>
      <c r="C39" s="442">
        <f>SUM(C40:C49)</f>
        <v>45557760</v>
      </c>
      <c r="D39" s="442">
        <f>SUM(D40:D49)</f>
        <v>117</v>
      </c>
      <c r="E39" s="442">
        <f>SUM(E40:E49)</f>
        <v>45588877</v>
      </c>
      <c r="F39" s="442">
        <f>SUM(F40:F49)</f>
        <v>18500</v>
      </c>
      <c r="G39" s="443">
        <f>F39/E39*100</f>
        <v>0.04058007395093325</v>
      </c>
      <c r="H39" s="442">
        <f>SUM(H40:H49)</f>
        <v>28622</v>
      </c>
      <c r="I39" s="443">
        <f t="shared" si="0"/>
        <v>0.0627828581958709</v>
      </c>
      <c r="J39" s="121"/>
      <c r="K39" s="122"/>
      <c r="L39" s="123"/>
    </row>
    <row r="40" spans="1:12" s="124" customFormat="1" ht="12" customHeight="1">
      <c r="A40" s="125" t="s">
        <v>150</v>
      </c>
      <c r="B40" s="126" t="s">
        <v>151</v>
      </c>
      <c r="C40" s="444">
        <v>3166920</v>
      </c>
      <c r="D40" s="444">
        <f>'2.mell. önkormányzat'!D40+'3.mell. közös hivatal'!D10</f>
        <v>560</v>
      </c>
      <c r="E40" s="444">
        <f>'2.mell. önkormányzat'!E40+'3.mell. közös hivatal'!E10</f>
        <v>3167480</v>
      </c>
      <c r="F40" s="444">
        <f>'2.mell. önkormányzat'!F40+'3.mell. közös hivatal'!F10</f>
        <v>560</v>
      </c>
      <c r="G40" s="444">
        <f>'2.mell. önkormányzat'!G40+'3.mell. közös hivatal'!G10</f>
        <v>100.01685896622334</v>
      </c>
      <c r="H40" s="444">
        <f>'2.mell. önkormányzat'!H40+'3.mell. közös hivatal'!H10</f>
        <v>560</v>
      </c>
      <c r="I40" s="445">
        <f t="shared" si="0"/>
        <v>0.01767966964274439</v>
      </c>
      <c r="J40" s="127"/>
      <c r="K40" s="122"/>
      <c r="L40" s="128"/>
    </row>
    <row r="41" spans="1:12" s="124" customFormat="1" ht="12" customHeight="1">
      <c r="A41" s="125" t="s">
        <v>153</v>
      </c>
      <c r="B41" s="126" t="s">
        <v>154</v>
      </c>
      <c r="C41" s="444">
        <v>400000</v>
      </c>
      <c r="D41" s="444">
        <f>'2.mell. önkormányzat'!D41+'3.mell. közös hivatal'!D11</f>
        <v>491</v>
      </c>
      <c r="E41" s="444">
        <f>'2.mell. önkormányzat'!E41+'3.mell. közös hivatal'!E11</f>
        <v>430491</v>
      </c>
      <c r="F41" s="444">
        <f>'2.mell. önkormányzat'!F41+'3.mell. közös hivatal'!F11</f>
        <v>868</v>
      </c>
      <c r="G41" s="444">
        <f>'2.mell. önkormányzat'!G41+'3.mell. közös hivatal'!G11</f>
        <v>0.8038222038504514</v>
      </c>
      <c r="H41" s="444">
        <f>'2.mell. önkormányzat'!H41+'3.mell. közös hivatal'!H11</f>
        <v>3984</v>
      </c>
      <c r="I41" s="445">
        <f t="shared" si="0"/>
        <v>0.9254548875586249</v>
      </c>
      <c r="J41" s="127"/>
      <c r="K41" s="122"/>
      <c r="L41" s="128"/>
    </row>
    <row r="42" spans="1:12" s="124" customFormat="1" ht="12" customHeight="1">
      <c r="A42" s="125" t="s">
        <v>156</v>
      </c>
      <c r="B42" s="126" t="s">
        <v>157</v>
      </c>
      <c r="C42" s="444">
        <v>2844540</v>
      </c>
      <c r="D42" s="444">
        <f>'2.mell. önkormányzat'!D42+'3.mell. közös hivatal'!D12</f>
        <v>1875</v>
      </c>
      <c r="E42" s="444">
        <f>'2.mell. önkormányzat'!E42+'3.mell. közös hivatal'!E12</f>
        <v>2846415</v>
      </c>
      <c r="F42" s="444">
        <f>'2.mell. önkormányzat'!F42+'3.mell. közös hivatal'!F12</f>
        <v>1875</v>
      </c>
      <c r="G42" s="444" t="e">
        <f>'2.mell. önkormányzat'!G42+'3.mell. közös hivatal'!G12</f>
        <v>#DIV/0!</v>
      </c>
      <c r="H42" s="444">
        <f>'2.mell. önkormányzat'!H42+'3.mell. közös hivatal'!H12</f>
        <v>1954</v>
      </c>
      <c r="I42" s="445">
        <f t="shared" si="0"/>
        <v>0.06864775515868206</v>
      </c>
      <c r="J42" s="127"/>
      <c r="K42" s="122"/>
      <c r="L42" s="128"/>
    </row>
    <row r="43" spans="1:12" s="124" customFormat="1" ht="12" customHeight="1">
      <c r="A43" s="125" t="s">
        <v>159</v>
      </c>
      <c r="B43" s="126" t="s">
        <v>160</v>
      </c>
      <c r="C43" s="444">
        <v>1800000</v>
      </c>
      <c r="D43" s="444">
        <f>'2.mell. önkormányzat'!D43+'3.mell. közös hivatal'!D13</f>
        <v>-3046</v>
      </c>
      <c r="E43" s="444">
        <f>'2.mell. önkormányzat'!E43+'3.mell. közös hivatal'!E13</f>
        <v>1796954</v>
      </c>
      <c r="F43" s="444">
        <f>'2.mell. önkormányzat'!F43+'3.mell. közös hivatal'!F13</f>
        <v>3800</v>
      </c>
      <c r="G43" s="444" t="e">
        <f>'2.mell. önkormányzat'!G43+'3.mell. közös hivatal'!G13</f>
        <v>#DIV/0!</v>
      </c>
      <c r="H43" s="444">
        <f>'2.mell. önkormányzat'!H43+'3.mell. közös hivatal'!H13</f>
        <v>3261</v>
      </c>
      <c r="I43" s="445">
        <f aca="true" t="shared" si="1" ref="I43:I66">H43/E43*100</f>
        <v>0.1814737605970993</v>
      </c>
      <c r="J43" s="127"/>
      <c r="K43" s="122"/>
      <c r="L43" s="128"/>
    </row>
    <row r="44" spans="1:12" s="124" customFormat="1" ht="12" customHeight="1">
      <c r="A44" s="125" t="s">
        <v>162</v>
      </c>
      <c r="B44" s="126" t="s">
        <v>163</v>
      </c>
      <c r="C44" s="444">
        <v>25273500</v>
      </c>
      <c r="D44" s="444">
        <f>'2.mell. önkormányzat'!D44+'3.mell. közös hivatal'!D14</f>
        <v>0</v>
      </c>
      <c r="E44" s="444">
        <f>'2.mell. önkormányzat'!E44+'3.mell. közös hivatal'!E14</f>
        <v>25273500</v>
      </c>
      <c r="F44" s="444">
        <f>'2.mell. önkormányzat'!F44+'3.mell. közös hivatal'!F14</f>
        <v>7411</v>
      </c>
      <c r="G44" s="444" t="e">
        <f>'2.mell. önkormányzat'!G44+'3.mell. közös hivatal'!G14</f>
        <v>#DIV/0!</v>
      </c>
      <c r="H44" s="444">
        <f>'2.mell. önkormányzat'!H44+'3.mell. közös hivatal'!H14</f>
        <v>12795</v>
      </c>
      <c r="I44" s="445">
        <f t="shared" si="1"/>
        <v>0.050626149919876545</v>
      </c>
      <c r="J44" s="127"/>
      <c r="K44" s="122"/>
      <c r="L44" s="128"/>
    </row>
    <row r="45" spans="1:12" s="124" customFormat="1" ht="12" customHeight="1">
      <c r="A45" s="125" t="s">
        <v>165</v>
      </c>
      <c r="B45" s="126" t="s">
        <v>166</v>
      </c>
      <c r="C45" s="444">
        <v>12036800</v>
      </c>
      <c r="D45" s="444">
        <f>'2.mell. önkormányzat'!D45+'3.mell. közös hivatal'!D15</f>
        <v>0</v>
      </c>
      <c r="E45" s="444">
        <f>'2.mell. önkormányzat'!E45+'3.mell. közös hivatal'!E15</f>
        <v>12036800</v>
      </c>
      <c r="F45" s="444">
        <f>'2.mell. önkormányzat'!F45+'3.mell. közös hivatal'!F15</f>
        <v>3749</v>
      </c>
      <c r="G45" s="444" t="e">
        <f>'2.mell. önkormányzat'!G45+'3.mell. közös hivatal'!G15</f>
        <v>#DIV/0!</v>
      </c>
      <c r="H45" s="444">
        <f>'2.mell. önkormányzat'!H45+'3.mell. közös hivatal'!H15</f>
        <v>5805</v>
      </c>
      <c r="I45" s="445">
        <f t="shared" si="1"/>
        <v>0.048227103549116045</v>
      </c>
      <c r="J45" s="127"/>
      <c r="K45" s="122"/>
      <c r="L45" s="128"/>
    </row>
    <row r="46" spans="1:12" s="124" customFormat="1" ht="12" customHeight="1">
      <c r="A46" s="125" t="s">
        <v>168</v>
      </c>
      <c r="B46" s="126" t="s">
        <v>169</v>
      </c>
      <c r="C46" s="444">
        <f>'2.mell. önkormányzat'!C46+'3.mell. közös hivatal'!C16</f>
        <v>0</v>
      </c>
      <c r="D46" s="444">
        <f>'2.mell. önkormányzat'!D46+'3.mell. közös hivatal'!D16</f>
        <v>0</v>
      </c>
      <c r="E46" s="444">
        <f>'2.mell. önkormányzat'!E46+'3.mell. közös hivatal'!E16</f>
        <v>0</v>
      </c>
      <c r="F46" s="444">
        <f>'2.mell. önkormányzat'!F46+'3.mell. közös hivatal'!F16</f>
        <v>0</v>
      </c>
      <c r="G46" s="444" t="e">
        <f>'2.mell. önkormányzat'!G46+'3.mell. közös hivatal'!G16</f>
        <v>#DIV/0!</v>
      </c>
      <c r="H46" s="444">
        <f>'2.mell. önkormányzat'!H46+'3.mell. közös hivatal'!H16</f>
        <v>0</v>
      </c>
      <c r="I46" s="446" t="e">
        <f t="shared" si="1"/>
        <v>#DIV/0!</v>
      </c>
      <c r="J46" s="127"/>
      <c r="K46" s="122"/>
      <c r="L46" s="128"/>
    </row>
    <row r="47" spans="1:12" s="124" customFormat="1" ht="12" customHeight="1">
      <c r="A47" s="125" t="s">
        <v>170</v>
      </c>
      <c r="B47" s="126" t="s">
        <v>171</v>
      </c>
      <c r="C47" s="444">
        <v>36000</v>
      </c>
      <c r="D47" s="444">
        <f>'2.mell. önkormányzat'!D47+'3.mell. közös hivatal'!D17</f>
        <v>82</v>
      </c>
      <c r="E47" s="444">
        <f>'2.mell. önkormányzat'!E47+'3.mell. közös hivatal'!E17</f>
        <v>37082</v>
      </c>
      <c r="F47" s="444">
        <f>'2.mell. önkormányzat'!F47+'3.mell. közös hivatal'!F17</f>
        <v>82</v>
      </c>
      <c r="G47" s="444">
        <f>'2.mell. önkormányzat'!G47+'3.mell. közös hivatal'!G17</f>
        <v>0.2272601297045618</v>
      </c>
      <c r="H47" s="444">
        <f>'2.mell. önkormányzat'!H47+'3.mell. közös hivatal'!H17</f>
        <v>108</v>
      </c>
      <c r="I47" s="445">
        <f t="shared" si="1"/>
        <v>0.29124642683781893</v>
      </c>
      <c r="J47" s="127"/>
      <c r="K47" s="122"/>
      <c r="L47" s="128"/>
    </row>
    <row r="48" spans="1:12" s="124" customFormat="1" ht="12" customHeight="1">
      <c r="A48" s="125" t="s">
        <v>172</v>
      </c>
      <c r="B48" s="126" t="s">
        <v>173</v>
      </c>
      <c r="C48" s="444">
        <f>'2.mell. önkormányzat'!C48+'3.mell. közös hivatal'!C18</f>
        <v>0</v>
      </c>
      <c r="D48" s="444">
        <f>'2.mell. önkormányzat'!D48+'3.mell. közös hivatal'!D18</f>
        <v>0</v>
      </c>
      <c r="E48" s="444">
        <f>'2.mell. önkormányzat'!E48+'3.mell. közös hivatal'!E18</f>
        <v>0</v>
      </c>
      <c r="F48" s="444">
        <f>'2.mell. önkormányzat'!F48+'3.mell. közös hivatal'!F18</f>
        <v>0</v>
      </c>
      <c r="G48" s="444" t="e">
        <f>'2.mell. önkormányzat'!G48+'3.mell. közös hivatal'!G18</f>
        <v>#DIV/0!</v>
      </c>
      <c r="H48" s="444">
        <f>'2.mell. önkormányzat'!H48+'3.mell. közös hivatal'!H18</f>
        <v>0</v>
      </c>
      <c r="I48" s="446" t="e">
        <f t="shared" si="1"/>
        <v>#DIV/0!</v>
      </c>
      <c r="J48" s="127"/>
      <c r="K48" s="122"/>
      <c r="L48" s="157"/>
    </row>
    <row r="49" spans="1:12" s="124" customFormat="1" ht="12" customHeight="1">
      <c r="A49" s="125" t="s">
        <v>174</v>
      </c>
      <c r="B49" s="126" t="s">
        <v>175</v>
      </c>
      <c r="C49" s="444">
        <f>'2.mell. önkormányzat'!C49+'3.mell. közös hivatal'!C19</f>
        <v>0</v>
      </c>
      <c r="D49" s="444">
        <f>'2.mell. önkormányzat'!D49+'3.mell. közös hivatal'!D19</f>
        <v>155</v>
      </c>
      <c r="E49" s="444">
        <f>'2.mell. önkormányzat'!E49+'3.mell. közös hivatal'!E19</f>
        <v>155</v>
      </c>
      <c r="F49" s="444">
        <f>'2.mell. önkormányzat'!F49+'3.mell. közös hivatal'!F19</f>
        <v>155</v>
      </c>
      <c r="G49" s="444" t="e">
        <f>'2.mell. önkormányzat'!G49+'3.mell. közös hivatal'!G19</f>
        <v>#DIV/0!</v>
      </c>
      <c r="H49" s="444">
        <f>'2.mell. önkormányzat'!H49+'3.mell. közös hivatal'!H19</f>
        <v>155</v>
      </c>
      <c r="I49" s="445">
        <f t="shared" si="1"/>
        <v>100</v>
      </c>
      <c r="J49" s="127"/>
      <c r="K49" s="122"/>
      <c r="L49" s="157"/>
    </row>
    <row r="50" spans="1:12" s="124" customFormat="1" ht="12.75" customHeight="1">
      <c r="A50" s="241" t="s">
        <v>177</v>
      </c>
      <c r="B50" s="242" t="s">
        <v>178</v>
      </c>
      <c r="C50" s="442">
        <f>SUM(C51:C55)</f>
        <v>0</v>
      </c>
      <c r="D50" s="442">
        <f>SUM(D51:D55)</f>
        <v>0</v>
      </c>
      <c r="E50" s="442">
        <f>SUM(E51:E55)</f>
        <v>0</v>
      </c>
      <c r="F50" s="442">
        <f>SUM(F51:F55)</f>
        <v>0</v>
      </c>
      <c r="G50" s="448" t="e">
        <f>F50/E50*100</f>
        <v>#DIV/0!</v>
      </c>
      <c r="H50" s="442">
        <f>SUM(H51:H55)</f>
        <v>118</v>
      </c>
      <c r="I50" s="448" t="e">
        <f t="shared" si="1"/>
        <v>#DIV/0!</v>
      </c>
      <c r="J50" s="121"/>
      <c r="K50" s="122"/>
      <c r="L50" s="123"/>
    </row>
    <row r="51" spans="1:12" s="124" customFormat="1" ht="12" customHeight="1">
      <c r="A51" s="125" t="s">
        <v>179</v>
      </c>
      <c r="B51" s="126" t="s">
        <v>180</v>
      </c>
      <c r="C51" s="444">
        <f>'2.mell. önkormányzat'!C51+'3.mell. közös hivatal'!C31</f>
        <v>0</v>
      </c>
      <c r="D51" s="444">
        <f>'2.mell. önkormányzat'!D51+'3.mell. közös hivatal'!D31</f>
        <v>0</v>
      </c>
      <c r="E51" s="444">
        <f>'2.mell. önkormányzat'!E51+'3.mell. közös hivatal'!E31</f>
        <v>0</v>
      </c>
      <c r="F51" s="444">
        <f>'2.mell. önkormányzat'!F51+'3.mell. közös hivatal'!F31</f>
        <v>0</v>
      </c>
      <c r="G51" s="444" t="e">
        <f>'2.mell. önkormányzat'!G51+'3.mell. közös hivatal'!G31</f>
        <v>#DIV/0!</v>
      </c>
      <c r="H51" s="444">
        <f>'2.mell. önkormányzat'!H51+'3.mell. közös hivatal'!H31</f>
        <v>0</v>
      </c>
      <c r="I51" s="446" t="e">
        <f t="shared" si="1"/>
        <v>#DIV/0!</v>
      </c>
      <c r="J51" s="158"/>
      <c r="K51" s="122"/>
      <c r="L51" s="157"/>
    </row>
    <row r="52" spans="1:12" s="124" customFormat="1" ht="12" customHeight="1">
      <c r="A52" s="125" t="s">
        <v>181</v>
      </c>
      <c r="B52" s="126" t="s">
        <v>350</v>
      </c>
      <c r="C52" s="444">
        <f>'2.mell. önkormányzat'!C52+'3.mell. közös hivatal'!C32</f>
        <v>0</v>
      </c>
      <c r="D52" s="444">
        <f>'2.mell. önkormányzat'!D52+'3.mell. közös hivatal'!D32</f>
        <v>0</v>
      </c>
      <c r="E52" s="444">
        <f>'2.mell. önkormányzat'!E52+'3.mell. közös hivatal'!E32</f>
        <v>0</v>
      </c>
      <c r="F52" s="444">
        <f>'2.mell. önkormányzat'!F52+'3.mell. közös hivatal'!F32</f>
        <v>0</v>
      </c>
      <c r="G52" s="444" t="e">
        <f>'2.mell. önkormányzat'!G52+'3.mell. közös hivatal'!G32</f>
        <v>#DIV/0!</v>
      </c>
      <c r="H52" s="444">
        <f>'2.mell. önkormányzat'!H52+'3.mell. közös hivatal'!H32</f>
        <v>118</v>
      </c>
      <c r="I52" s="446" t="e">
        <f t="shared" si="1"/>
        <v>#DIV/0!</v>
      </c>
      <c r="J52" s="158"/>
      <c r="K52" s="122"/>
      <c r="L52" s="157"/>
    </row>
    <row r="53" spans="1:12" s="124" customFormat="1" ht="12" customHeight="1">
      <c r="A53" s="125" t="s">
        <v>182</v>
      </c>
      <c r="B53" s="126" t="s">
        <v>183</v>
      </c>
      <c r="C53" s="444">
        <f>'2.mell. önkormányzat'!C53+'3.mell. közös hivatal'!C33</f>
        <v>0</v>
      </c>
      <c r="D53" s="444">
        <f>'2.mell. önkormányzat'!D53+'3.mell. közös hivatal'!D33</f>
        <v>0</v>
      </c>
      <c r="E53" s="444">
        <f>'2.mell. önkormányzat'!E53+'3.mell. közös hivatal'!E33</f>
        <v>0</v>
      </c>
      <c r="F53" s="444">
        <f>'2.mell. önkormányzat'!F53+'3.mell. közös hivatal'!F33</f>
        <v>0</v>
      </c>
      <c r="G53" s="444" t="e">
        <f>'2.mell. önkormányzat'!G53+'3.mell. közös hivatal'!G33</f>
        <v>#DIV/0!</v>
      </c>
      <c r="H53" s="444">
        <f>'2.mell. önkormányzat'!H53+'3.mell. közös hivatal'!H33</f>
        <v>0</v>
      </c>
      <c r="I53" s="446" t="e">
        <f t="shared" si="1"/>
        <v>#DIV/0!</v>
      </c>
      <c r="J53" s="158"/>
      <c r="K53" s="122"/>
      <c r="L53" s="157"/>
    </row>
    <row r="54" spans="1:12" s="124" customFormat="1" ht="12" customHeight="1">
      <c r="A54" s="125" t="s">
        <v>184</v>
      </c>
      <c r="B54" s="126" t="s">
        <v>185</v>
      </c>
      <c r="C54" s="444">
        <f>'2.mell. önkormányzat'!C54</f>
        <v>0</v>
      </c>
      <c r="D54" s="444">
        <f>'2.mell. önkormányzat'!D54</f>
        <v>0</v>
      </c>
      <c r="E54" s="444">
        <f>'2.mell. önkormányzat'!E54</f>
        <v>0</v>
      </c>
      <c r="F54" s="444">
        <f>'2.mell. önkormányzat'!F54</f>
        <v>0</v>
      </c>
      <c r="G54" s="444" t="e">
        <f>'2.mell. önkormányzat'!G54</f>
        <v>#DIV/0!</v>
      </c>
      <c r="H54" s="444">
        <f>'2.mell. önkormányzat'!H54</f>
        <v>0</v>
      </c>
      <c r="I54" s="446" t="e">
        <f t="shared" si="1"/>
        <v>#DIV/0!</v>
      </c>
      <c r="J54" s="158"/>
      <c r="K54" s="122"/>
      <c r="L54" s="157"/>
    </row>
    <row r="55" spans="1:12" s="124" customFormat="1" ht="12" customHeight="1">
      <c r="A55" s="125" t="s">
        <v>186</v>
      </c>
      <c r="B55" s="126" t="s">
        <v>187</v>
      </c>
      <c r="C55" s="444">
        <f>'2.mell. önkormányzat'!C55</f>
        <v>0</v>
      </c>
      <c r="D55" s="444">
        <f>'2.mell. önkormányzat'!D55</f>
        <v>0</v>
      </c>
      <c r="E55" s="444">
        <f>'2.mell. önkormányzat'!E55</f>
        <v>0</v>
      </c>
      <c r="F55" s="444">
        <f>'2.mell. önkormányzat'!F55</f>
        <v>0</v>
      </c>
      <c r="G55" s="444" t="e">
        <f>'2.mell. önkormányzat'!G55</f>
        <v>#DIV/0!</v>
      </c>
      <c r="H55" s="444">
        <f>'2.mell. önkormányzat'!H55</f>
        <v>0</v>
      </c>
      <c r="I55" s="446" t="e">
        <f t="shared" si="1"/>
        <v>#DIV/0!</v>
      </c>
      <c r="J55" s="158"/>
      <c r="K55" s="122"/>
      <c r="L55" s="157"/>
    </row>
    <row r="56" spans="1:12" s="124" customFormat="1" ht="12.75" customHeight="1">
      <c r="A56" s="241" t="s">
        <v>188</v>
      </c>
      <c r="B56" s="242" t="s">
        <v>189</v>
      </c>
      <c r="C56" s="442">
        <f>SUM(C57:C59)</f>
        <v>0</v>
      </c>
      <c r="D56" s="442">
        <f>SUM(D57:D59)</f>
        <v>0</v>
      </c>
      <c r="E56" s="442">
        <f>SUM(E57:E59)</f>
        <v>0</v>
      </c>
      <c r="F56" s="442">
        <f>SUM(F57:F59)</f>
        <v>102</v>
      </c>
      <c r="G56" s="443" t="e">
        <f>F56/E56*100</f>
        <v>#DIV/0!</v>
      </c>
      <c r="H56" s="442">
        <f>SUM(H57:H59)</f>
        <v>758</v>
      </c>
      <c r="I56" s="443" t="e">
        <f t="shared" si="1"/>
        <v>#DIV/0!</v>
      </c>
      <c r="J56" s="121"/>
      <c r="K56" s="122"/>
      <c r="L56" s="123"/>
    </row>
    <row r="57" spans="1:12" s="124" customFormat="1" ht="12" customHeight="1">
      <c r="A57" s="125" t="s">
        <v>190</v>
      </c>
      <c r="B57" s="142" t="s">
        <v>191</v>
      </c>
      <c r="C57" s="444">
        <f>'2.mell. önkormányzat'!C57</f>
        <v>0</v>
      </c>
      <c r="D57" s="444">
        <f>'2.mell. önkormányzat'!D57</f>
        <v>0</v>
      </c>
      <c r="E57" s="444">
        <f>'2.mell. önkormányzat'!E57</f>
        <v>0</v>
      </c>
      <c r="F57" s="444">
        <f>'2.mell. önkormányzat'!F57</f>
        <v>0</v>
      </c>
      <c r="G57" s="444" t="e">
        <f>'2.mell. önkormányzat'!G57</f>
        <v>#DIV/0!</v>
      </c>
      <c r="H57" s="444">
        <f>'2.mell. önkormányzat'!H57</f>
        <v>0</v>
      </c>
      <c r="I57" s="446" t="e">
        <f t="shared" si="1"/>
        <v>#DIV/0!</v>
      </c>
      <c r="J57" s="127"/>
      <c r="K57" s="122"/>
      <c r="L57" s="128"/>
    </row>
    <row r="58" spans="1:12" s="124" customFormat="1" ht="12" customHeight="1">
      <c r="A58" s="125" t="s">
        <v>192</v>
      </c>
      <c r="B58" s="142" t="s">
        <v>193</v>
      </c>
      <c r="C58" s="444">
        <f>'2.mell. önkormányzat'!C58</f>
        <v>0</v>
      </c>
      <c r="D58" s="444">
        <f>'2.mell. önkormányzat'!D58</f>
        <v>0</v>
      </c>
      <c r="E58" s="444">
        <f>'2.mell. önkormányzat'!E58</f>
        <v>0</v>
      </c>
      <c r="F58" s="444">
        <f>'2.mell. önkormányzat'!F58</f>
        <v>68</v>
      </c>
      <c r="G58" s="444" t="e">
        <f>'2.mell. önkormányzat'!G58</f>
        <v>#DIV/0!</v>
      </c>
      <c r="H58" s="444">
        <f>'2.mell. önkormányzat'!H58</f>
        <v>79</v>
      </c>
      <c r="I58" s="445" t="e">
        <f t="shared" si="1"/>
        <v>#DIV/0!</v>
      </c>
      <c r="J58" s="127"/>
      <c r="K58" s="122"/>
      <c r="L58" s="128"/>
    </row>
    <row r="59" spans="1:12" s="124" customFormat="1" ht="12" customHeight="1">
      <c r="A59" s="125" t="s">
        <v>195</v>
      </c>
      <c r="B59" s="126" t="s">
        <v>196</v>
      </c>
      <c r="C59" s="444"/>
      <c r="D59" s="444">
        <f>'2.mell. önkormányzat'!D59</f>
        <v>0</v>
      </c>
      <c r="E59" s="444">
        <f>'2.mell. önkormányzat'!E59</f>
        <v>0</v>
      </c>
      <c r="F59" s="444">
        <f>'2.mell. önkormányzat'!F59</f>
        <v>34</v>
      </c>
      <c r="G59" s="444" t="e">
        <f>'2.mell. önkormányzat'!G59</f>
        <v>#DIV/0!</v>
      </c>
      <c r="H59" s="444">
        <f>'2.mell. önkormányzat'!H59</f>
        <v>679</v>
      </c>
      <c r="I59" s="445" t="e">
        <f t="shared" si="1"/>
        <v>#DIV/0!</v>
      </c>
      <c r="J59" s="127"/>
      <c r="K59" s="122"/>
      <c r="L59" s="128"/>
    </row>
    <row r="60" spans="1:12" s="148" customFormat="1" ht="12" customHeight="1">
      <c r="A60" s="143" t="s">
        <v>198</v>
      </c>
      <c r="B60" s="144" t="s">
        <v>199</v>
      </c>
      <c r="C60" s="444">
        <f>'2.mell. önkormányzat'!C60</f>
        <v>0</v>
      </c>
      <c r="D60" s="444">
        <f>'2.mell. önkormányzat'!D60</f>
        <v>0</v>
      </c>
      <c r="E60" s="444">
        <f>'2.mell. önkormányzat'!E60</f>
        <v>0</v>
      </c>
      <c r="F60" s="444">
        <f>'2.mell. önkormányzat'!F60</f>
        <v>0</v>
      </c>
      <c r="G60" s="444" t="e">
        <f>'2.mell. önkormányzat'!G60</f>
        <v>#DIV/0!</v>
      </c>
      <c r="H60" s="444">
        <f>'2.mell. önkormányzat'!H60</f>
        <v>0</v>
      </c>
      <c r="I60" s="447" t="e">
        <f t="shared" si="1"/>
        <v>#DIV/0!</v>
      </c>
      <c r="J60" s="159"/>
      <c r="K60" s="146"/>
      <c r="L60" s="147"/>
    </row>
    <row r="61" spans="1:12" s="124" customFormat="1" ht="12.75" customHeight="1">
      <c r="A61" s="241" t="s">
        <v>200</v>
      </c>
      <c r="B61" s="243" t="s">
        <v>201</v>
      </c>
      <c r="C61" s="442">
        <f>SUM(C62:C64)</f>
        <v>6000000</v>
      </c>
      <c r="D61" s="442">
        <f>SUM(D62:D64)</f>
        <v>-3258</v>
      </c>
      <c r="E61" s="442">
        <f>SUM(E62:E64)</f>
        <v>5996742</v>
      </c>
      <c r="F61" s="442">
        <f>SUM(F62:F64)</f>
        <v>1153</v>
      </c>
      <c r="G61" s="443">
        <f>F61/E61*100</f>
        <v>0.019227106985759936</v>
      </c>
      <c r="H61" s="442">
        <f>SUM(H62:H64)</f>
        <v>2050</v>
      </c>
      <c r="I61" s="443">
        <f t="shared" si="1"/>
        <v>0.03418522924614732</v>
      </c>
      <c r="J61" s="121"/>
      <c r="K61" s="122"/>
      <c r="L61" s="123"/>
    </row>
    <row r="62" spans="1:12" s="124" customFormat="1" ht="12" customHeight="1">
      <c r="A62" s="125" t="s">
        <v>202</v>
      </c>
      <c r="B62" s="142" t="s">
        <v>203</v>
      </c>
      <c r="C62" s="444">
        <f>'2.mell. önkormányzat'!C62</f>
        <v>0</v>
      </c>
      <c r="D62" s="444">
        <f>'2.mell. önkormányzat'!D62</f>
        <v>0</v>
      </c>
      <c r="E62" s="444">
        <f>'2.mell. önkormányzat'!E62</f>
        <v>0</v>
      </c>
      <c r="F62" s="444">
        <f>'2.mell. önkormányzat'!F62</f>
        <v>0</v>
      </c>
      <c r="G62" s="444" t="e">
        <f>'2.mell. önkormányzat'!G62</f>
        <v>#DIV/0!</v>
      </c>
      <c r="H62" s="444">
        <f>'2.mell. önkormányzat'!H62</f>
        <v>0</v>
      </c>
      <c r="I62" s="446" t="e">
        <f t="shared" si="1"/>
        <v>#DIV/0!</v>
      </c>
      <c r="J62" s="158"/>
      <c r="K62" s="122"/>
      <c r="L62" s="157"/>
    </row>
    <row r="63" spans="1:12" s="124" customFormat="1" ht="12" customHeight="1">
      <c r="A63" s="125" t="s">
        <v>204</v>
      </c>
      <c r="B63" s="142" t="s">
        <v>205</v>
      </c>
      <c r="C63" s="444">
        <f>'2.mell. önkormányzat'!C63</f>
        <v>0</v>
      </c>
      <c r="D63" s="444">
        <f>'2.mell. önkormányzat'!D63</f>
        <v>0</v>
      </c>
      <c r="E63" s="444">
        <f>'2.mell. önkormányzat'!E63</f>
        <v>0</v>
      </c>
      <c r="F63" s="444">
        <f>'2.mell. önkormányzat'!F63</f>
        <v>0</v>
      </c>
      <c r="G63" s="444" t="e">
        <f>'2.mell. önkormányzat'!G63</f>
        <v>#DIV/0!</v>
      </c>
      <c r="H63" s="444">
        <f>'2.mell. önkormányzat'!H63</f>
        <v>0</v>
      </c>
      <c r="I63" s="446" t="e">
        <f t="shared" si="1"/>
        <v>#DIV/0!</v>
      </c>
      <c r="J63" s="158"/>
      <c r="K63" s="122"/>
      <c r="L63" s="157"/>
    </row>
    <row r="64" spans="1:12" s="124" customFormat="1" ht="12" customHeight="1">
      <c r="A64" s="125" t="s">
        <v>206</v>
      </c>
      <c r="B64" s="126" t="s">
        <v>207</v>
      </c>
      <c r="C64" s="444">
        <v>6000000</v>
      </c>
      <c r="D64" s="444">
        <f>'2.mell. önkormányzat'!D64</f>
        <v>-3258</v>
      </c>
      <c r="E64" s="444">
        <f>'2.mell. önkormányzat'!E64</f>
        <v>5996742</v>
      </c>
      <c r="F64" s="444">
        <f>'2.mell. önkormányzat'!F64</f>
        <v>1153</v>
      </c>
      <c r="G64" s="444">
        <f>'2.mell. önkormányzat'!G64</f>
        <v>0.019227106985759936</v>
      </c>
      <c r="H64" s="444">
        <f>'2.mell. önkormányzat'!H64</f>
        <v>2050</v>
      </c>
      <c r="I64" s="445">
        <f t="shared" si="1"/>
        <v>0.03418522924614732</v>
      </c>
      <c r="J64" s="158"/>
      <c r="K64" s="122"/>
      <c r="L64" s="157"/>
    </row>
    <row r="65" spans="1:12" s="148" customFormat="1" ht="12" customHeight="1">
      <c r="A65" s="143" t="s">
        <v>209</v>
      </c>
      <c r="B65" s="144" t="s">
        <v>210</v>
      </c>
      <c r="C65" s="444">
        <f>'2.mell. önkormányzat'!C65</f>
        <v>0</v>
      </c>
      <c r="D65" s="444">
        <f>'2.mell. önkormányzat'!D65</f>
        <v>0</v>
      </c>
      <c r="E65" s="444">
        <f>'2.mell. önkormányzat'!E65</f>
        <v>0</v>
      </c>
      <c r="F65" s="444">
        <f>'2.mell. önkormányzat'!F65</f>
        <v>0</v>
      </c>
      <c r="G65" s="444" t="e">
        <f>'2.mell. önkormányzat'!G65</f>
        <v>#DIV/0!</v>
      </c>
      <c r="H65" s="444">
        <f>'2.mell. önkormányzat'!H65</f>
        <v>0</v>
      </c>
      <c r="I65" s="447" t="e">
        <f t="shared" si="1"/>
        <v>#DIV/0!</v>
      </c>
      <c r="J65" s="158"/>
      <c r="K65" s="146"/>
      <c r="L65" s="160"/>
    </row>
    <row r="66" spans="1:12" s="124" customFormat="1" ht="13.5" customHeight="1">
      <c r="A66" s="244" t="s">
        <v>211</v>
      </c>
      <c r="B66" s="245" t="s">
        <v>212</v>
      </c>
      <c r="C66" s="451">
        <f>+C11+C18+C25+C32+C39+C50+C56+C61</f>
        <v>350531906</v>
      </c>
      <c r="D66" s="451">
        <f>+D11+D18+D25+D32+D39+D50+D56+D61</f>
        <v>11536</v>
      </c>
      <c r="E66" s="451">
        <f>+E11+E18+E25+E32+E39+E50+E56+E61</f>
        <v>350574442</v>
      </c>
      <c r="F66" s="451">
        <f>+F11+F18+F25+F32+F39+F50+F56+F61</f>
        <v>187200</v>
      </c>
      <c r="G66" s="452">
        <f>F66/E66*100</f>
        <v>0.05339807401019838</v>
      </c>
      <c r="H66" s="451">
        <f>+H11+H18+H25+H32+H39+H50+H56+H61</f>
        <v>302596</v>
      </c>
      <c r="I66" s="452">
        <f t="shared" si="1"/>
        <v>0.08631433548712601</v>
      </c>
      <c r="J66" s="163"/>
      <c r="K66" s="122"/>
      <c r="L66" s="151"/>
    </row>
    <row r="67" spans="3:9" ht="15.75">
      <c r="C67" s="453"/>
      <c r="D67" s="454"/>
      <c r="E67" s="454"/>
      <c r="F67" s="454"/>
      <c r="G67" s="454"/>
      <c r="H67" s="454"/>
      <c r="I67" s="454"/>
    </row>
    <row r="68" spans="3:9" ht="15.75" hidden="1">
      <c r="C68" s="453"/>
      <c r="D68" s="454"/>
      <c r="E68" s="454"/>
      <c r="F68" s="454"/>
      <c r="G68" s="454"/>
      <c r="H68" s="454"/>
      <c r="I68" s="454"/>
    </row>
    <row r="69" spans="1:12" ht="15" customHeight="1">
      <c r="A69" s="90"/>
      <c r="B69" s="99" t="s">
        <v>71</v>
      </c>
      <c r="C69" s="455"/>
      <c r="D69" s="455"/>
      <c r="E69" s="455"/>
      <c r="F69" s="455"/>
      <c r="G69" s="455"/>
      <c r="H69" s="455"/>
      <c r="I69" s="455"/>
      <c r="J69" s="100"/>
      <c r="L69" s="99"/>
    </row>
    <row r="70" spans="1:12" ht="9.75" customHeight="1">
      <c r="A70" s="758"/>
      <c r="B70" s="758"/>
      <c r="C70" s="401" t="s">
        <v>72</v>
      </c>
      <c r="D70" s="456"/>
      <c r="E70" s="456"/>
      <c r="F70" s="401"/>
      <c r="G70" s="404" t="s">
        <v>72</v>
      </c>
      <c r="H70" s="401"/>
      <c r="I70" s="104" t="s">
        <v>72</v>
      </c>
      <c r="J70" s="104"/>
      <c r="L70" s="104"/>
    </row>
    <row r="71" spans="1:12" ht="30" customHeight="1">
      <c r="A71" s="235" t="s">
        <v>73</v>
      </c>
      <c r="B71" s="236" t="s">
        <v>74</v>
      </c>
      <c r="C71" s="237" t="str">
        <f>C9</f>
        <v>2016. évi eredeti előirányzat</v>
      </c>
      <c r="D71" s="239" t="s">
        <v>213</v>
      </c>
      <c r="E71" s="239" t="s">
        <v>76</v>
      </c>
      <c r="F71" s="239" t="s">
        <v>77</v>
      </c>
      <c r="G71" s="246" t="s">
        <v>214</v>
      </c>
      <c r="H71" s="237" t="str">
        <f>H9</f>
        <v>Teljesítés  szeptember              30-ig</v>
      </c>
      <c r="I71" s="240" t="s">
        <v>215</v>
      </c>
      <c r="J71" s="111"/>
      <c r="L71" s="112"/>
    </row>
    <row r="72" spans="1:12" s="124" customFormat="1" ht="12.75" customHeight="1">
      <c r="A72" s="247" t="s">
        <v>216</v>
      </c>
      <c r="B72" s="243" t="s">
        <v>217</v>
      </c>
      <c r="C72" s="442">
        <f>SUM(C73:C75)</f>
        <v>0</v>
      </c>
      <c r="D72" s="442">
        <f>SUM(D73:D75)</f>
        <v>20000</v>
      </c>
      <c r="E72" s="442">
        <f>SUM(E73:E75)</f>
        <v>20000</v>
      </c>
      <c r="F72" s="442">
        <f>SUM(F73:F75)</f>
        <v>19643</v>
      </c>
      <c r="G72" s="443">
        <f>F72/E72*100</f>
        <v>98.215</v>
      </c>
      <c r="H72" s="442">
        <f>SUM(H73:H75)</f>
        <v>0</v>
      </c>
      <c r="I72" s="443">
        <f aca="true" t="shared" si="2" ref="I72:I95">H72/E72*100</f>
        <v>0</v>
      </c>
      <c r="J72" s="121"/>
      <c r="K72" s="122"/>
      <c r="L72" s="123"/>
    </row>
    <row r="73" spans="1:12" s="124" customFormat="1" ht="12" customHeight="1">
      <c r="A73" s="125" t="s">
        <v>218</v>
      </c>
      <c r="B73" s="126" t="s">
        <v>219</v>
      </c>
      <c r="C73" s="457">
        <f>'2.mell. önkormányzat'!C68</f>
        <v>0</v>
      </c>
      <c r="D73" s="457">
        <f>'2.mell. önkormányzat'!D68</f>
        <v>0</v>
      </c>
      <c r="E73" s="457">
        <f>'2.mell. önkormányzat'!E68</f>
        <v>0</v>
      </c>
      <c r="F73" s="457">
        <f>'2.mell. önkormányzat'!F68</f>
        <v>0</v>
      </c>
      <c r="G73" s="457" t="e">
        <f>'2.mell. önkormányzat'!G68</f>
        <v>#DIV/0!</v>
      </c>
      <c r="H73" s="457">
        <f>'2.mell. önkormányzat'!H68</f>
        <v>0</v>
      </c>
      <c r="I73" s="446" t="e">
        <f t="shared" si="2"/>
        <v>#DIV/0!</v>
      </c>
      <c r="J73" s="170"/>
      <c r="K73" s="122"/>
      <c r="L73" s="157"/>
    </row>
    <row r="74" spans="1:12" s="124" customFormat="1" ht="12" customHeight="1">
      <c r="A74" s="125" t="s">
        <v>220</v>
      </c>
      <c r="B74" s="126" t="s">
        <v>221</v>
      </c>
      <c r="C74" s="457">
        <f>'2.mell. önkormányzat'!C69</f>
        <v>0</v>
      </c>
      <c r="D74" s="457">
        <f>'2.mell. önkormányzat'!D69</f>
        <v>20000</v>
      </c>
      <c r="E74" s="457">
        <f>'2.mell. önkormányzat'!E69</f>
        <v>20000</v>
      </c>
      <c r="F74" s="457">
        <f>'2.mell. önkormányzat'!F69</f>
        <v>19643</v>
      </c>
      <c r="G74" s="457">
        <f>'2.mell. önkormányzat'!G69</f>
        <v>98.215</v>
      </c>
      <c r="H74" s="457">
        <f>'2.mell. önkormányzat'!H69</f>
        <v>0</v>
      </c>
      <c r="I74" s="445">
        <f t="shared" si="2"/>
        <v>0</v>
      </c>
      <c r="J74" s="170"/>
      <c r="K74" s="122"/>
      <c r="L74" s="157"/>
    </row>
    <row r="75" spans="1:12" s="124" customFormat="1" ht="12" customHeight="1">
      <c r="A75" s="125" t="s">
        <v>222</v>
      </c>
      <c r="B75" s="126" t="s">
        <v>223</v>
      </c>
      <c r="C75" s="457">
        <f>'2.mell. önkormányzat'!C70</f>
        <v>0</v>
      </c>
      <c r="D75" s="457">
        <f>'2.mell. önkormányzat'!D70</f>
        <v>0</v>
      </c>
      <c r="E75" s="457">
        <f>'2.mell. önkormányzat'!E70</f>
        <v>0</v>
      </c>
      <c r="F75" s="457">
        <f>'2.mell. önkormányzat'!F70</f>
        <v>0</v>
      </c>
      <c r="G75" s="457" t="e">
        <f>'2.mell. önkormányzat'!G70</f>
        <v>#DIV/0!</v>
      </c>
      <c r="H75" s="457">
        <f>'2.mell. önkormányzat'!H70</f>
        <v>0</v>
      </c>
      <c r="I75" s="446" t="e">
        <f t="shared" si="2"/>
        <v>#DIV/0!</v>
      </c>
      <c r="J75" s="170"/>
      <c r="K75" s="122"/>
      <c r="L75" s="157"/>
    </row>
    <row r="76" spans="1:12" s="124" customFormat="1" ht="12.75" customHeight="1">
      <c r="A76" s="247" t="s">
        <v>224</v>
      </c>
      <c r="B76" s="243" t="s">
        <v>225</v>
      </c>
      <c r="C76" s="442">
        <f>SUM(C77:C80)</f>
        <v>0</v>
      </c>
      <c r="D76" s="442">
        <f>SUM(D77:D80)</f>
        <v>0</v>
      </c>
      <c r="E76" s="442">
        <f>SUM(E77:E80)</f>
        <v>0</v>
      </c>
      <c r="F76" s="442">
        <f>SUM(F77:F80)</f>
        <v>0</v>
      </c>
      <c r="G76" s="448" t="e">
        <f>F76/E76*100</f>
        <v>#DIV/0!</v>
      </c>
      <c r="H76" s="442">
        <f>SUM(H77:H80)</f>
        <v>0</v>
      </c>
      <c r="I76" s="448" t="e">
        <f t="shared" si="2"/>
        <v>#DIV/0!</v>
      </c>
      <c r="J76" s="121"/>
      <c r="K76" s="122"/>
      <c r="L76" s="123"/>
    </row>
    <row r="77" spans="1:12" s="124" customFormat="1" ht="12" customHeight="1">
      <c r="A77" s="125" t="s">
        <v>226</v>
      </c>
      <c r="B77" s="126" t="s">
        <v>227</v>
      </c>
      <c r="C77" s="444">
        <f>'2.mell. önkormányzat'!C72</f>
        <v>0</v>
      </c>
      <c r="D77" s="444">
        <f>'2.mell. önkormányzat'!D72</f>
        <v>0</v>
      </c>
      <c r="E77" s="444">
        <f>'2.mell. önkormányzat'!E72</f>
        <v>0</v>
      </c>
      <c r="F77" s="444">
        <f>'2.mell. önkormányzat'!F72</f>
        <v>0</v>
      </c>
      <c r="G77" s="444" t="e">
        <f>'2.mell. önkormányzat'!G72</f>
        <v>#DIV/0!</v>
      </c>
      <c r="H77" s="444">
        <f>'2.mell. önkormányzat'!H72</f>
        <v>0</v>
      </c>
      <c r="I77" s="446" t="e">
        <f t="shared" si="2"/>
        <v>#DIV/0!</v>
      </c>
      <c r="J77" s="158"/>
      <c r="K77" s="122"/>
      <c r="L77" s="157"/>
    </row>
    <row r="78" spans="1:12" s="124" customFormat="1" ht="12" customHeight="1">
      <c r="A78" s="125" t="s">
        <v>228</v>
      </c>
      <c r="B78" s="126" t="s">
        <v>229</v>
      </c>
      <c r="C78" s="444">
        <f>'2.mell. önkormányzat'!C73</f>
        <v>0</v>
      </c>
      <c r="D78" s="444">
        <f>'2.mell. önkormányzat'!D73</f>
        <v>0</v>
      </c>
      <c r="E78" s="444">
        <f>'2.mell. önkormányzat'!E73</f>
        <v>0</v>
      </c>
      <c r="F78" s="444">
        <f>'2.mell. önkormányzat'!F73</f>
        <v>0</v>
      </c>
      <c r="G78" s="444" t="e">
        <f>'2.mell. önkormányzat'!G73</f>
        <v>#DIV/0!</v>
      </c>
      <c r="H78" s="444">
        <f>'2.mell. önkormányzat'!H73</f>
        <v>0</v>
      </c>
      <c r="I78" s="446" t="e">
        <f t="shared" si="2"/>
        <v>#DIV/0!</v>
      </c>
      <c r="J78" s="158"/>
      <c r="K78" s="122"/>
      <c r="L78" s="157"/>
    </row>
    <row r="79" spans="1:12" s="124" customFormat="1" ht="12" customHeight="1">
      <c r="A79" s="125" t="s">
        <v>230</v>
      </c>
      <c r="B79" s="126" t="s">
        <v>231</v>
      </c>
      <c r="C79" s="444">
        <f>'2.mell. önkormányzat'!C74</f>
        <v>0</v>
      </c>
      <c r="D79" s="444">
        <f>'2.mell. önkormányzat'!D74</f>
        <v>0</v>
      </c>
      <c r="E79" s="444">
        <f>'2.mell. önkormányzat'!E74</f>
        <v>0</v>
      </c>
      <c r="F79" s="444">
        <f>'2.mell. önkormányzat'!F74</f>
        <v>0</v>
      </c>
      <c r="G79" s="444" t="e">
        <f>'2.mell. önkormányzat'!G74</f>
        <v>#DIV/0!</v>
      </c>
      <c r="H79" s="444">
        <f>'2.mell. önkormányzat'!H74</f>
        <v>0</v>
      </c>
      <c r="I79" s="446" t="e">
        <f t="shared" si="2"/>
        <v>#DIV/0!</v>
      </c>
      <c r="J79" s="158"/>
      <c r="K79" s="122"/>
      <c r="L79" s="157"/>
    </row>
    <row r="80" spans="1:12" s="124" customFormat="1" ht="12" customHeight="1">
      <c r="A80" s="125" t="s">
        <v>232</v>
      </c>
      <c r="B80" s="126" t="s">
        <v>233</v>
      </c>
      <c r="C80" s="444">
        <f>'2.mell. önkormányzat'!C75</f>
        <v>0</v>
      </c>
      <c r="D80" s="444">
        <f>'2.mell. önkormányzat'!D75</f>
        <v>0</v>
      </c>
      <c r="E80" s="444">
        <f>'2.mell. önkormányzat'!E75</f>
        <v>0</v>
      </c>
      <c r="F80" s="444">
        <f>'2.mell. önkormányzat'!F75</f>
        <v>0</v>
      </c>
      <c r="G80" s="444" t="e">
        <f>'2.mell. önkormányzat'!G75</f>
        <v>#DIV/0!</v>
      </c>
      <c r="H80" s="444">
        <f>'2.mell. önkormányzat'!H75</f>
        <v>0</v>
      </c>
      <c r="I80" s="446" t="e">
        <f t="shared" si="2"/>
        <v>#DIV/0!</v>
      </c>
      <c r="J80" s="158"/>
      <c r="K80" s="122"/>
      <c r="L80" s="157"/>
    </row>
    <row r="81" spans="1:12" s="124" customFormat="1" ht="12.75" customHeight="1">
      <c r="A81" s="247" t="s">
        <v>234</v>
      </c>
      <c r="B81" s="243" t="s">
        <v>235</v>
      </c>
      <c r="C81" s="442">
        <f>SUM(C82:C83)</f>
        <v>18662291</v>
      </c>
      <c r="D81" s="442">
        <f>SUM(D82:D83)</f>
        <v>0</v>
      </c>
      <c r="E81" s="442">
        <f>SUM(E82:E83)</f>
        <v>19678149</v>
      </c>
      <c r="F81" s="442">
        <f>SUM(F82:F83)</f>
        <v>0</v>
      </c>
      <c r="G81" s="443">
        <f>F81/E81*100</f>
        <v>0</v>
      </c>
      <c r="H81" s="442">
        <f>SUM(H82:H83)</f>
        <v>0</v>
      </c>
      <c r="I81" s="443">
        <f t="shared" si="2"/>
        <v>0</v>
      </c>
      <c r="J81" s="121"/>
      <c r="K81" s="122"/>
      <c r="L81" s="123"/>
    </row>
    <row r="82" spans="1:12" s="124" customFormat="1" ht="12" customHeight="1">
      <c r="A82" s="125" t="s">
        <v>236</v>
      </c>
      <c r="B82" s="126" t="s">
        <v>237</v>
      </c>
      <c r="C82" s="444">
        <v>18662291</v>
      </c>
      <c r="D82" s="444">
        <f>'2.mell. önkormányzat'!D77+'3.mell. közös hivatal'!D38</f>
        <v>0</v>
      </c>
      <c r="E82" s="444">
        <f>'2.mell. önkormányzat'!E77+'3.mell. közös hivatal'!E38</f>
        <v>19678149</v>
      </c>
      <c r="F82" s="444">
        <f>'2.mell. önkormányzat'!F77+'3.mell. közös hivatal'!F38</f>
        <v>0</v>
      </c>
      <c r="G82" s="444">
        <f>'2.mell. önkormányzat'!G77+'3.mell. közös hivatal'!G38</f>
        <v>0</v>
      </c>
      <c r="H82" s="444">
        <f>'2.mell. önkormányzat'!H77+'3.mell. közös hivatal'!H38</f>
        <v>0</v>
      </c>
      <c r="I82" s="446">
        <f t="shared" si="2"/>
        <v>0</v>
      </c>
      <c r="J82" s="158"/>
      <c r="K82" s="122"/>
      <c r="L82" s="157"/>
    </row>
    <row r="83" spans="1:12" s="124" customFormat="1" ht="12" customHeight="1">
      <c r="A83" s="125" t="s">
        <v>239</v>
      </c>
      <c r="B83" s="126" t="s">
        <v>240</v>
      </c>
      <c r="C83" s="444">
        <f>'2.mell. önkormányzat'!C78+'3.mell. közös hivatal'!C39</f>
        <v>0</v>
      </c>
      <c r="D83" s="444">
        <f>'2.mell. önkormányzat'!D78+'3.mell. közös hivatal'!D39</f>
        <v>0</v>
      </c>
      <c r="E83" s="444">
        <f>'2.mell. önkormányzat'!E78+'3.mell. közös hivatal'!E39</f>
        <v>0</v>
      </c>
      <c r="F83" s="444">
        <f>'2.mell. önkormányzat'!F78+'3.mell. közös hivatal'!F39</f>
        <v>0</v>
      </c>
      <c r="G83" s="444" t="e">
        <f>'2.mell. önkormányzat'!G78+'3.mell. közös hivatal'!G39</f>
        <v>#DIV/0!</v>
      </c>
      <c r="H83" s="444">
        <f>'2.mell. önkormányzat'!H78+'3.mell. közös hivatal'!H39</f>
        <v>0</v>
      </c>
      <c r="I83" s="446" t="e">
        <f t="shared" si="2"/>
        <v>#DIV/0!</v>
      </c>
      <c r="J83" s="158"/>
      <c r="K83" s="122"/>
      <c r="L83" s="157"/>
    </row>
    <row r="84" spans="1:12" s="124" customFormat="1" ht="12.75" customHeight="1">
      <c r="A84" s="247" t="s">
        <v>241</v>
      </c>
      <c r="B84" s="243" t="s">
        <v>242</v>
      </c>
      <c r="C84" s="442">
        <f>SUM(C85:C87)</f>
        <v>0</v>
      </c>
      <c r="D84" s="442">
        <f>SUM(D85:D87)</f>
        <v>0</v>
      </c>
      <c r="E84" s="442">
        <f>SUM(E85:E87)</f>
        <v>0</v>
      </c>
      <c r="F84" s="442">
        <f>SUM(F85:F87)</f>
        <v>0</v>
      </c>
      <c r="G84" s="448" t="e">
        <f>F84/E84*100</f>
        <v>#DIV/0!</v>
      </c>
      <c r="H84" s="442">
        <f>SUM(H85:H87)</f>
        <v>0</v>
      </c>
      <c r="I84" s="448" t="e">
        <f t="shared" si="2"/>
        <v>#DIV/0!</v>
      </c>
      <c r="J84" s="121"/>
      <c r="K84" s="122"/>
      <c r="L84" s="123"/>
    </row>
    <row r="85" spans="1:12" s="124" customFormat="1" ht="12" customHeight="1">
      <c r="A85" s="125" t="s">
        <v>243</v>
      </c>
      <c r="B85" s="126" t="s">
        <v>244</v>
      </c>
      <c r="C85" s="444">
        <f>'2.mell. önkormányzat'!C80</f>
        <v>0</v>
      </c>
      <c r="D85" s="444">
        <f>'2.mell. önkormányzat'!D80</f>
        <v>0</v>
      </c>
      <c r="E85" s="444">
        <f>'2.mell. önkormányzat'!E80</f>
        <v>0</v>
      </c>
      <c r="F85" s="444">
        <f>'2.mell. önkormányzat'!F80</f>
        <v>0</v>
      </c>
      <c r="G85" s="444" t="e">
        <f>'2.mell. önkormányzat'!G80</f>
        <v>#DIV/0!</v>
      </c>
      <c r="H85" s="444">
        <f>'2.mell. önkormányzat'!H80</f>
        <v>0</v>
      </c>
      <c r="I85" s="446" t="e">
        <f t="shared" si="2"/>
        <v>#DIV/0!</v>
      </c>
      <c r="J85" s="158"/>
      <c r="K85" s="122"/>
      <c r="L85" s="157"/>
    </row>
    <row r="86" spans="1:12" s="124" customFormat="1" ht="12" customHeight="1">
      <c r="A86" s="125" t="s">
        <v>245</v>
      </c>
      <c r="B86" s="126" t="s">
        <v>246</v>
      </c>
      <c r="C86" s="444">
        <f>'2.mell. önkormányzat'!C81</f>
        <v>0</v>
      </c>
      <c r="D86" s="444">
        <f>'2.mell. önkormányzat'!D81</f>
        <v>0</v>
      </c>
      <c r="E86" s="444">
        <f>'2.mell. önkormányzat'!E81</f>
        <v>0</v>
      </c>
      <c r="F86" s="444">
        <f>'2.mell. önkormányzat'!F81</f>
        <v>0</v>
      </c>
      <c r="G86" s="444" t="e">
        <f>'2.mell. önkormányzat'!G81</f>
        <v>#DIV/0!</v>
      </c>
      <c r="H86" s="444">
        <f>'2.mell. önkormányzat'!H81</f>
        <v>0</v>
      </c>
      <c r="I86" s="446" t="e">
        <f t="shared" si="2"/>
        <v>#DIV/0!</v>
      </c>
      <c r="J86" s="158"/>
      <c r="K86" s="122"/>
      <c r="L86" s="157"/>
    </row>
    <row r="87" spans="1:12" s="124" customFormat="1" ht="12" customHeight="1">
      <c r="A87" s="125" t="s">
        <v>247</v>
      </c>
      <c r="B87" s="126" t="s">
        <v>248</v>
      </c>
      <c r="C87" s="444">
        <f>'2.mell. önkormányzat'!C82</f>
        <v>0</v>
      </c>
      <c r="D87" s="444">
        <f>'2.mell. önkormányzat'!D82</f>
        <v>0</v>
      </c>
      <c r="E87" s="444">
        <f>'2.mell. önkormányzat'!E82</f>
        <v>0</v>
      </c>
      <c r="F87" s="444">
        <f>'2.mell. önkormányzat'!F82</f>
        <v>0</v>
      </c>
      <c r="G87" s="444" t="e">
        <f>'2.mell. önkormányzat'!G82</f>
        <v>#DIV/0!</v>
      </c>
      <c r="H87" s="444">
        <f>'2.mell. önkormányzat'!H82</f>
        <v>0</v>
      </c>
      <c r="I87" s="446" t="e">
        <f t="shared" si="2"/>
        <v>#DIV/0!</v>
      </c>
      <c r="J87" s="158"/>
      <c r="K87" s="122"/>
      <c r="L87" s="157"/>
    </row>
    <row r="88" spans="1:12" s="124" customFormat="1" ht="12.75" customHeight="1">
      <c r="A88" s="247" t="s">
        <v>249</v>
      </c>
      <c r="B88" s="243" t="s">
        <v>250</v>
      </c>
      <c r="C88" s="442">
        <f>SUM(C89:C92)</f>
        <v>0</v>
      </c>
      <c r="D88" s="442">
        <f>SUM(D89:D92)</f>
        <v>0</v>
      </c>
      <c r="E88" s="442">
        <f>SUM(E89:E92)</f>
        <v>0</v>
      </c>
      <c r="F88" s="442">
        <f>SUM(F89:F92)</f>
        <v>0</v>
      </c>
      <c r="G88" s="448" t="e">
        <f>F88/E88*100</f>
        <v>#DIV/0!</v>
      </c>
      <c r="H88" s="442">
        <f>SUM(H89:H92)</f>
        <v>0</v>
      </c>
      <c r="I88" s="448" t="e">
        <f t="shared" si="2"/>
        <v>#DIV/0!</v>
      </c>
      <c r="J88" s="121"/>
      <c r="K88" s="122"/>
      <c r="L88" s="123"/>
    </row>
    <row r="89" spans="1:12" s="124" customFormat="1" ht="12" customHeight="1">
      <c r="A89" s="171" t="s">
        <v>251</v>
      </c>
      <c r="B89" s="126" t="s">
        <v>252</v>
      </c>
      <c r="C89" s="444">
        <f>'2.mell. önkormányzat'!C84</f>
        <v>0</v>
      </c>
      <c r="D89" s="444">
        <f>'2.mell. önkormányzat'!D84</f>
        <v>0</v>
      </c>
      <c r="E89" s="444">
        <f>'2.mell. önkormányzat'!E84</f>
        <v>0</v>
      </c>
      <c r="F89" s="444">
        <f>'2.mell. önkormányzat'!F84</f>
        <v>0</v>
      </c>
      <c r="G89" s="444" t="e">
        <f>'2.mell. önkormányzat'!G84</f>
        <v>#DIV/0!</v>
      </c>
      <c r="H89" s="444">
        <f>'2.mell. önkormányzat'!H84</f>
        <v>0</v>
      </c>
      <c r="I89" s="446" t="e">
        <f t="shared" si="2"/>
        <v>#DIV/0!</v>
      </c>
      <c r="J89" s="158"/>
      <c r="K89" s="122"/>
      <c r="L89" s="157"/>
    </row>
    <row r="90" spans="1:12" s="124" customFormat="1" ht="12" customHeight="1">
      <c r="A90" s="171" t="s">
        <v>253</v>
      </c>
      <c r="B90" s="126" t="s">
        <v>254</v>
      </c>
      <c r="C90" s="444">
        <f>'2.mell. önkormányzat'!C85</f>
        <v>0</v>
      </c>
      <c r="D90" s="444">
        <f>'2.mell. önkormányzat'!D85</f>
        <v>0</v>
      </c>
      <c r="E90" s="444">
        <f>'2.mell. önkormányzat'!E85</f>
        <v>0</v>
      </c>
      <c r="F90" s="444">
        <f>'2.mell. önkormányzat'!F85</f>
        <v>0</v>
      </c>
      <c r="G90" s="444" t="e">
        <f>'2.mell. önkormányzat'!G85</f>
        <v>#DIV/0!</v>
      </c>
      <c r="H90" s="444">
        <f>'2.mell. önkormányzat'!H85</f>
        <v>0</v>
      </c>
      <c r="I90" s="446" t="e">
        <f t="shared" si="2"/>
        <v>#DIV/0!</v>
      </c>
      <c r="J90" s="158"/>
      <c r="K90" s="122"/>
      <c r="L90" s="157"/>
    </row>
    <row r="91" spans="1:12" s="124" customFormat="1" ht="12" customHeight="1">
      <c r="A91" s="171" t="s">
        <v>255</v>
      </c>
      <c r="B91" s="126" t="s">
        <v>256</v>
      </c>
      <c r="C91" s="444">
        <f>'2.mell. önkormányzat'!C86</f>
        <v>0</v>
      </c>
      <c r="D91" s="444">
        <f>'2.mell. önkormányzat'!D86</f>
        <v>0</v>
      </c>
      <c r="E91" s="444">
        <f>'2.mell. önkormányzat'!E86</f>
        <v>0</v>
      </c>
      <c r="F91" s="444">
        <f>'2.mell. önkormányzat'!F86</f>
        <v>0</v>
      </c>
      <c r="G91" s="444" t="e">
        <f>'2.mell. önkormányzat'!G86</f>
        <v>#DIV/0!</v>
      </c>
      <c r="H91" s="444">
        <f>'2.mell. önkormányzat'!H86</f>
        <v>0</v>
      </c>
      <c r="I91" s="446" t="e">
        <f t="shared" si="2"/>
        <v>#DIV/0!</v>
      </c>
      <c r="J91" s="158"/>
      <c r="K91" s="122"/>
      <c r="L91" s="157"/>
    </row>
    <row r="92" spans="1:12" s="124" customFormat="1" ht="12" customHeight="1">
      <c r="A92" s="171" t="s">
        <v>257</v>
      </c>
      <c r="B92" s="126" t="s">
        <v>258</v>
      </c>
      <c r="C92" s="444">
        <f>'2.mell. önkormányzat'!C87</f>
        <v>0</v>
      </c>
      <c r="D92" s="444">
        <f>'2.mell. önkormányzat'!D87</f>
        <v>0</v>
      </c>
      <c r="E92" s="444">
        <f>'2.mell. önkormányzat'!E87</f>
        <v>0</v>
      </c>
      <c r="F92" s="444">
        <f>'2.mell. önkormányzat'!F87</f>
        <v>0</v>
      </c>
      <c r="G92" s="444" t="e">
        <f>'2.mell. önkormányzat'!G87</f>
        <v>#DIV/0!</v>
      </c>
      <c r="H92" s="444">
        <f>'2.mell. önkormányzat'!H87</f>
        <v>0</v>
      </c>
      <c r="I92" s="446" t="e">
        <f t="shared" si="2"/>
        <v>#DIV/0!</v>
      </c>
      <c r="J92" s="158"/>
      <c r="K92" s="122"/>
      <c r="L92" s="157"/>
    </row>
    <row r="93" spans="1:12" s="124" customFormat="1" ht="12.75" customHeight="1">
      <c r="A93" s="247" t="s">
        <v>259</v>
      </c>
      <c r="B93" s="248" t="s">
        <v>260</v>
      </c>
      <c r="C93" s="442">
        <v>0</v>
      </c>
      <c r="D93" s="458">
        <v>0</v>
      </c>
      <c r="E93" s="458">
        <f>C93+D93</f>
        <v>0</v>
      </c>
      <c r="F93" s="458">
        <v>0</v>
      </c>
      <c r="G93" s="448" t="e">
        <f>F93/E93*100</f>
        <v>#DIV/0!</v>
      </c>
      <c r="H93" s="458">
        <v>0</v>
      </c>
      <c r="I93" s="448" t="e">
        <f t="shared" si="2"/>
        <v>#DIV/0!</v>
      </c>
      <c r="J93" s="173"/>
      <c r="K93" s="122"/>
      <c r="L93" s="174"/>
    </row>
    <row r="94" spans="1:12" s="124" customFormat="1" ht="13.5" customHeight="1">
      <c r="A94" s="249" t="s">
        <v>261</v>
      </c>
      <c r="B94" s="250" t="s">
        <v>262</v>
      </c>
      <c r="C94" s="451">
        <f>C72+C76+C81+C84+C88+C93</f>
        <v>18662291</v>
      </c>
      <c r="D94" s="451">
        <f>D72+D76+D81+D84+D88+D93</f>
        <v>20000</v>
      </c>
      <c r="E94" s="451">
        <f>E72+E76+E81+E84+E88+E93</f>
        <v>19698149</v>
      </c>
      <c r="F94" s="451">
        <f>F72+F76+F81+F84+F88+F93</f>
        <v>19643</v>
      </c>
      <c r="G94" s="452">
        <f>F94/E94*100</f>
        <v>0.0997200295317088</v>
      </c>
      <c r="H94" s="451">
        <f>H72+H76+H81+H84+H88+H93</f>
        <v>0</v>
      </c>
      <c r="I94" s="452">
        <f t="shared" si="2"/>
        <v>0</v>
      </c>
      <c r="J94" s="163"/>
      <c r="K94" s="122"/>
      <c r="L94" s="151"/>
    </row>
    <row r="95" spans="1:12" s="124" customFormat="1" ht="15" customHeight="1">
      <c r="A95" s="177" t="s">
        <v>263</v>
      </c>
      <c r="B95" s="178" t="s">
        <v>264</v>
      </c>
      <c r="C95" s="459">
        <f>C66+C94</f>
        <v>369194197</v>
      </c>
      <c r="D95" s="459">
        <f>D66+D94</f>
        <v>31536</v>
      </c>
      <c r="E95" s="459">
        <f>E66+E94</f>
        <v>370272591</v>
      </c>
      <c r="F95" s="459">
        <f>F66+F94</f>
        <v>206843</v>
      </c>
      <c r="G95" s="460">
        <f>F95/E95*100</f>
        <v>0.05586235790269445</v>
      </c>
      <c r="H95" s="459">
        <f>H66+H94</f>
        <v>302596</v>
      </c>
      <c r="I95" s="460">
        <f t="shared" si="2"/>
        <v>0.08172249509011052</v>
      </c>
      <c r="J95" s="179"/>
      <c r="K95" s="122"/>
      <c r="L95" s="151"/>
    </row>
    <row r="96" spans="1:12" s="124" customFormat="1" ht="9" customHeight="1">
      <c r="A96" s="180"/>
      <c r="B96" s="181"/>
      <c r="C96" s="182"/>
      <c r="D96" s="183"/>
      <c r="E96" s="183"/>
      <c r="F96" s="183"/>
      <c r="G96" s="183"/>
      <c r="H96" s="183"/>
      <c r="I96" s="183"/>
      <c r="J96" s="183"/>
      <c r="L96" s="182"/>
    </row>
    <row r="97" spans="1:12" s="124" customFormat="1" ht="15.75" customHeight="1">
      <c r="A97" s="180"/>
      <c r="B97" s="181"/>
      <c r="C97" s="182"/>
      <c r="D97" s="183"/>
      <c r="E97" s="183"/>
      <c r="F97" s="183"/>
      <c r="G97" s="183"/>
      <c r="H97" s="183"/>
      <c r="I97" s="183"/>
      <c r="J97" s="183"/>
      <c r="L97" s="182"/>
    </row>
    <row r="98" spans="1:12" ht="15" customHeight="1">
      <c r="A98" s="90"/>
      <c r="B98" s="99" t="s">
        <v>265</v>
      </c>
      <c r="C98" s="100"/>
      <c r="D98" s="100"/>
      <c r="E98" s="100"/>
      <c r="F98" s="100"/>
      <c r="G98" s="100"/>
      <c r="H98" s="100"/>
      <c r="I98" s="100"/>
      <c r="J98" s="100"/>
      <c r="L98" s="99"/>
    </row>
    <row r="99" spans="1:12" s="185" customFormat="1" ht="10.5" customHeight="1">
      <c r="A99" s="759"/>
      <c r="B99" s="759"/>
      <c r="C99" s="102" t="s">
        <v>72</v>
      </c>
      <c r="D99" s="184"/>
      <c r="E99" s="184"/>
      <c r="F99" s="102"/>
      <c r="G99" s="104" t="s">
        <v>72</v>
      </c>
      <c r="H99" s="102"/>
      <c r="I99" s="104" t="s">
        <v>72</v>
      </c>
      <c r="J99" s="104"/>
      <c r="L99" s="186"/>
    </row>
    <row r="100" spans="1:12" ht="30" customHeight="1">
      <c r="A100" s="235" t="s">
        <v>73</v>
      </c>
      <c r="B100" s="236" t="s">
        <v>266</v>
      </c>
      <c r="C100" s="237" t="str">
        <f>C71</f>
        <v>2016. évi eredeti előirányzat</v>
      </c>
      <c r="D100" s="239" t="str">
        <f>D9</f>
        <v>Módosítás  + / -</v>
      </c>
      <c r="E100" s="239" t="str">
        <f>E9</f>
        <v>Módosított előirányzat</v>
      </c>
      <c r="F100" s="239" t="str">
        <f>F9</f>
        <v>Teljesítés  június 30-ig</v>
      </c>
      <c r="G100" s="246" t="s">
        <v>78</v>
      </c>
      <c r="H100" s="237" t="str">
        <f>H9</f>
        <v>Teljesítés  szeptember              30-ig</v>
      </c>
      <c r="I100" s="246" t="s">
        <v>267</v>
      </c>
      <c r="J100" s="111"/>
      <c r="L100" s="112"/>
    </row>
    <row r="101" spans="1:12" s="116" customFormat="1" ht="12" customHeight="1">
      <c r="A101" s="113">
        <v>1</v>
      </c>
      <c r="B101" s="114">
        <v>2</v>
      </c>
      <c r="C101" s="113">
        <v>3</v>
      </c>
      <c r="D101" s="113">
        <v>4</v>
      </c>
      <c r="E101" s="113">
        <v>5</v>
      </c>
      <c r="F101" s="113">
        <v>6</v>
      </c>
      <c r="G101" s="113">
        <v>7</v>
      </c>
      <c r="H101" s="113">
        <v>6</v>
      </c>
      <c r="I101" s="113">
        <v>7</v>
      </c>
      <c r="J101" s="115"/>
      <c r="L101" s="115"/>
    </row>
    <row r="102" spans="1:12" s="190" customFormat="1" ht="12.75" customHeight="1">
      <c r="A102" s="241" t="s">
        <v>81</v>
      </c>
      <c r="B102" s="251" t="s">
        <v>348</v>
      </c>
      <c r="C102" s="461">
        <f>SUM(C103:C107)</f>
        <v>301266339</v>
      </c>
      <c r="D102" s="461">
        <f>SUM(D103:D107)</f>
        <v>4187</v>
      </c>
      <c r="E102" s="461">
        <f>SUM(E103:E107)</f>
        <v>302317384</v>
      </c>
      <c r="F102" s="461">
        <f>SUM(F103:F107)</f>
        <v>172896</v>
      </c>
      <c r="G102" s="462">
        <f>F102/E102*100</f>
        <v>0.0571902276053037</v>
      </c>
      <c r="H102" s="461">
        <f>SUM(H103:H107)</f>
        <v>273105</v>
      </c>
      <c r="I102" s="462">
        <f aca="true" t="shared" si="3" ref="I102:I136">H102/E102*100</f>
        <v>0.09033718021322915</v>
      </c>
      <c r="J102" s="188"/>
      <c r="K102" s="189"/>
      <c r="L102" s="123"/>
    </row>
    <row r="103" spans="1:12" s="190" customFormat="1" ht="12" customHeight="1">
      <c r="A103" s="125" t="s">
        <v>83</v>
      </c>
      <c r="B103" s="191" t="s">
        <v>268</v>
      </c>
      <c r="C103" s="457">
        <v>72810580</v>
      </c>
      <c r="D103" s="457">
        <f>'2.mell. önkormányzat'!D94+'3.mell. közös hivatal'!D46</f>
        <v>1272</v>
      </c>
      <c r="E103" s="457">
        <f>'2.mell. önkormányzat'!E94+'3.mell. közös hivatal'!E46</f>
        <v>102131852</v>
      </c>
      <c r="F103" s="457">
        <f>'2.mell. önkormányzat'!F94+'3.mell. közös hivatal'!F46</f>
        <v>67511</v>
      </c>
      <c r="G103" s="457">
        <f>'2.mell. önkormányzat'!G94+'3.mell. közös hivatal'!G46</f>
        <v>0.1201219959974443</v>
      </c>
      <c r="H103" s="457">
        <f>'2.mell. önkormányzat'!H94+'3.mell. közös hivatal'!H46</f>
        <v>105903</v>
      </c>
      <c r="I103" s="394">
        <f t="shared" si="3"/>
        <v>0.10369243083930368</v>
      </c>
      <c r="J103" s="192"/>
      <c r="K103" s="189"/>
      <c r="L103" s="128"/>
    </row>
    <row r="104" spans="1:12" s="190" customFormat="1" ht="12" customHeight="1">
      <c r="A104" s="125" t="s">
        <v>86</v>
      </c>
      <c r="B104" s="191" t="s">
        <v>269</v>
      </c>
      <c r="C104" s="457">
        <v>23198740</v>
      </c>
      <c r="D104" s="457">
        <f>'2.mell. önkormányzat'!D95+'3.mell. közös hivatal'!D47</f>
        <v>343</v>
      </c>
      <c r="E104" s="457">
        <f>'2.mell. önkormányzat'!E95+'3.mell. közös hivatal'!E47</f>
        <v>30699083</v>
      </c>
      <c r="F104" s="457">
        <f>'2.mell. önkormányzat'!F95+'3.mell. közös hivatal'!F47</f>
        <v>13696</v>
      </c>
      <c r="G104" s="457">
        <f>'2.mell. önkormányzat'!G95+'3.mell. közös hivatal'!G47</f>
        <v>0.09097608116564124</v>
      </c>
      <c r="H104" s="457">
        <f>'2.mell. önkormányzat'!H95+'3.mell. közös hivatal'!H47</f>
        <v>20819</v>
      </c>
      <c r="I104" s="394">
        <f t="shared" si="3"/>
        <v>0.06781635790228653</v>
      </c>
      <c r="J104" s="192"/>
      <c r="K104" s="189"/>
      <c r="L104" s="128"/>
    </row>
    <row r="105" spans="1:12" s="190" customFormat="1" ht="12" customHeight="1">
      <c r="A105" s="125" t="s">
        <v>89</v>
      </c>
      <c r="B105" s="191" t="s">
        <v>271</v>
      </c>
      <c r="C105" s="457">
        <v>101974565</v>
      </c>
      <c r="D105" s="457">
        <f>'2.mell. önkormányzat'!D96+'3.mell. közös hivatal'!D48</f>
        <v>2362</v>
      </c>
      <c r="E105" s="457">
        <f>'2.mell. önkormányzat'!E96+'3.mell. közös hivatal'!E48</f>
        <v>106287785</v>
      </c>
      <c r="F105" s="457">
        <f>'2.mell. önkormányzat'!F96+'3.mell. közös hivatal'!F48</f>
        <v>41775</v>
      </c>
      <c r="G105" s="457">
        <f>'2.mell. önkormányzat'!G96+'3.mell. közös hivatal'!G48</f>
        <v>0.10925743495910162</v>
      </c>
      <c r="H105" s="457">
        <f>'2.mell. önkormányzat'!H96+'3.mell. közös hivatal'!H48</f>
        <v>66749</v>
      </c>
      <c r="I105" s="394">
        <f t="shared" si="3"/>
        <v>0.06280025498696769</v>
      </c>
      <c r="J105" s="192"/>
      <c r="K105" s="189"/>
      <c r="L105" s="128"/>
    </row>
    <row r="106" spans="1:12" s="190" customFormat="1" ht="12" customHeight="1">
      <c r="A106" s="125" t="s">
        <v>92</v>
      </c>
      <c r="B106" s="191" t="s">
        <v>475</v>
      </c>
      <c r="C106" s="457">
        <v>3230000</v>
      </c>
      <c r="D106" s="457">
        <f>'2.mell. önkormányzat'!D97+'3.mell. közös hivatal'!D49</f>
        <v>210</v>
      </c>
      <c r="E106" s="457">
        <f>'2.mell. önkormányzat'!E97+'3.mell. közös hivatal'!E49</f>
        <v>3230210</v>
      </c>
      <c r="F106" s="457">
        <f>'2.mell. önkormányzat'!F97+'3.mell. közös hivatal'!F49</f>
        <v>8064</v>
      </c>
      <c r="G106" s="457" t="e">
        <f>'2.mell. önkormányzat'!G97+'3.mell. közös hivatal'!G49</f>
        <v>#DIV/0!</v>
      </c>
      <c r="H106" s="457">
        <f>'2.mell. önkormányzat'!H97+'3.mell. közös hivatal'!H49</f>
        <v>10552</v>
      </c>
      <c r="I106" s="394">
        <f t="shared" si="3"/>
        <v>0.3266660681503679</v>
      </c>
      <c r="J106" s="192"/>
      <c r="K106" s="189"/>
      <c r="L106" s="128"/>
    </row>
    <row r="107" spans="1:12" s="190" customFormat="1" ht="12" customHeight="1">
      <c r="A107" s="125" t="s">
        <v>272</v>
      </c>
      <c r="B107" s="191" t="s">
        <v>273</v>
      </c>
      <c r="C107" s="457">
        <v>100052454</v>
      </c>
      <c r="D107" s="457">
        <f>'2.mell. önkormányzat'!D98+'3.mell. közös hivatal'!D50-'3.mell. közös hivatal'!D40</f>
        <v>0</v>
      </c>
      <c r="E107" s="457">
        <f>'2.mell. önkormányzat'!E98+'3.mell. közös hivatal'!E50-'3.mell. közös hivatal'!E40</f>
        <v>59968454</v>
      </c>
      <c r="F107" s="457">
        <f>'2.mell. önkormányzat'!F98+'3.mell. közös hivatal'!F50-'3.mell. közös hivatal'!F40</f>
        <v>41850</v>
      </c>
      <c r="G107" s="457" t="e">
        <f>'2.mell. önkormányzat'!G98+'3.mell. közös hivatal'!G50-'3.mell. közös hivatal'!G40</f>
        <v>#DIV/0!</v>
      </c>
      <c r="H107" s="457">
        <f>'2.mell. önkormányzat'!H98+'3.mell. közös hivatal'!H50-'3.mell. közös hivatal'!H40</f>
        <v>69082</v>
      </c>
      <c r="I107" s="394">
        <f t="shared" si="3"/>
        <v>0.11519723353215008</v>
      </c>
      <c r="J107" s="192"/>
      <c r="K107" s="189"/>
      <c r="L107" s="128"/>
    </row>
    <row r="108" spans="1:12" s="190" customFormat="1" ht="12" customHeight="1">
      <c r="A108" s="195" t="s">
        <v>98</v>
      </c>
      <c r="B108" s="196" t="s">
        <v>274</v>
      </c>
      <c r="C108" s="463">
        <f>'2.mell. önkormányzat'!C99</f>
        <v>0</v>
      </c>
      <c r="D108" s="463">
        <f>'2.mell. önkormányzat'!D99</f>
        <v>0</v>
      </c>
      <c r="E108" s="463">
        <f>'2.mell. önkormányzat'!E99</f>
        <v>0</v>
      </c>
      <c r="F108" s="463">
        <f>'2.mell. önkormányzat'!F99</f>
        <v>0</v>
      </c>
      <c r="G108" s="463" t="e">
        <f>'2.mell. önkormányzat'!G99</f>
        <v>#DIV/0!</v>
      </c>
      <c r="H108" s="463">
        <f>'2.mell. önkormányzat'!H99</f>
        <v>0</v>
      </c>
      <c r="I108" s="464" t="e">
        <f t="shared" si="3"/>
        <v>#DIV/0!</v>
      </c>
      <c r="J108" s="197"/>
      <c r="K108" s="189"/>
      <c r="L108" s="128"/>
    </row>
    <row r="109" spans="1:12" s="190" customFormat="1" ht="12" customHeight="1">
      <c r="A109" s="195" t="s">
        <v>275</v>
      </c>
      <c r="B109" s="198" t="s">
        <v>276</v>
      </c>
      <c r="C109" s="463">
        <f>'2.mell. önkormányzat'!C100</f>
        <v>0</v>
      </c>
      <c r="D109" s="463">
        <f>'2.mell. önkormányzat'!D100</f>
        <v>0</v>
      </c>
      <c r="E109" s="463">
        <f>'2.mell. önkormányzat'!E100</f>
        <v>0</v>
      </c>
      <c r="F109" s="463">
        <f>'2.mell. önkormányzat'!F100</f>
        <v>0</v>
      </c>
      <c r="G109" s="463" t="e">
        <f>'2.mell. önkormányzat'!G100</f>
        <v>#DIV/0!</v>
      </c>
      <c r="H109" s="463">
        <f>'2.mell. önkormányzat'!H100</f>
        <v>0</v>
      </c>
      <c r="I109" s="464" t="e">
        <f t="shared" si="3"/>
        <v>#DIV/0!</v>
      </c>
      <c r="J109" s="197"/>
      <c r="K109" s="189"/>
      <c r="L109" s="128"/>
    </row>
    <row r="110" spans="1:12" s="190" customFormat="1" ht="12" customHeight="1">
      <c r="A110" s="195" t="s">
        <v>277</v>
      </c>
      <c r="B110" s="199" t="s">
        <v>278</v>
      </c>
      <c r="C110" s="463">
        <f>'2.mell. önkormányzat'!C101</f>
        <v>0</v>
      </c>
      <c r="D110" s="463">
        <f>'2.mell. önkormányzat'!D101</f>
        <v>0</v>
      </c>
      <c r="E110" s="463">
        <f>'2.mell. önkormányzat'!E101</f>
        <v>0</v>
      </c>
      <c r="F110" s="463">
        <f>'2.mell. önkormányzat'!F101</f>
        <v>0</v>
      </c>
      <c r="G110" s="463" t="e">
        <f>'2.mell. önkormányzat'!G101</f>
        <v>#DIV/0!</v>
      </c>
      <c r="H110" s="463">
        <f>'2.mell. önkormányzat'!H101</f>
        <v>0</v>
      </c>
      <c r="I110" s="464" t="e">
        <f t="shared" si="3"/>
        <v>#DIV/0!</v>
      </c>
      <c r="J110" s="197"/>
      <c r="K110" s="189"/>
      <c r="L110" s="128"/>
    </row>
    <row r="111" spans="1:12" s="190" customFormat="1" ht="12" customHeight="1">
      <c r="A111" s="195" t="s">
        <v>279</v>
      </c>
      <c r="B111" s="199" t="s">
        <v>280</v>
      </c>
      <c r="C111" s="463">
        <f>'2.mell. önkormányzat'!C102</f>
        <v>0</v>
      </c>
      <c r="D111" s="463">
        <f>'2.mell. önkormányzat'!D102</f>
        <v>0</v>
      </c>
      <c r="E111" s="463">
        <f>'2.mell. önkormányzat'!E102</f>
        <v>0</v>
      </c>
      <c r="F111" s="463">
        <f>'2.mell. önkormányzat'!F102</f>
        <v>0</v>
      </c>
      <c r="G111" s="463" t="e">
        <f>'2.mell. önkormányzat'!G102</f>
        <v>#DIV/0!</v>
      </c>
      <c r="H111" s="463">
        <f>'2.mell. önkormányzat'!H102</f>
        <v>0</v>
      </c>
      <c r="I111" s="464" t="e">
        <f t="shared" si="3"/>
        <v>#DIV/0!</v>
      </c>
      <c r="J111" s="197"/>
      <c r="K111" s="189"/>
      <c r="L111" s="128"/>
    </row>
    <row r="112" spans="1:12" s="190" customFormat="1" ht="12" customHeight="1">
      <c r="A112" s="195" t="s">
        <v>281</v>
      </c>
      <c r="B112" s="198" t="s">
        <v>282</v>
      </c>
      <c r="C112" s="463">
        <v>75204474</v>
      </c>
      <c r="D112" s="463">
        <f>'2.mell. önkormányzat'!D103-'3.mell. közös hivatal'!D40</f>
        <v>0</v>
      </c>
      <c r="E112" s="463">
        <f>'2.mell. önkormányzat'!E103-'3.mell. közös hivatal'!E40</f>
        <v>35120474</v>
      </c>
      <c r="F112" s="463">
        <f>'2.mell. önkormányzat'!F103-'3.mell. közös hivatal'!F40</f>
        <v>21524</v>
      </c>
      <c r="G112" s="463">
        <f>'2.mell. önkormányzat'!G103-'3.mell. közös hivatal'!G40</f>
        <v>0.006671041420511364</v>
      </c>
      <c r="H112" s="463">
        <f>'2.mell. önkormányzat'!H103-'3.mell. közös hivatal'!H40</f>
        <v>31085</v>
      </c>
      <c r="I112" s="417">
        <f t="shared" si="3"/>
        <v>0.08850962546803895</v>
      </c>
      <c r="J112" s="197"/>
      <c r="K112" s="189"/>
      <c r="L112" s="128"/>
    </row>
    <row r="113" spans="1:12" s="190" customFormat="1" ht="12" customHeight="1">
      <c r="A113" s="195" t="s">
        <v>283</v>
      </c>
      <c r="B113" s="198" t="s">
        <v>284</v>
      </c>
      <c r="C113" s="463">
        <f>'2.mell. önkormányzat'!C104</f>
        <v>0</v>
      </c>
      <c r="D113" s="463">
        <f>'2.mell. önkormányzat'!D104</f>
        <v>0</v>
      </c>
      <c r="E113" s="463">
        <f>'2.mell. önkormányzat'!E104</f>
        <v>0</v>
      </c>
      <c r="F113" s="463">
        <f>'2.mell. önkormányzat'!F104</f>
        <v>0</v>
      </c>
      <c r="G113" s="463" t="e">
        <f>'2.mell. önkormányzat'!G104</f>
        <v>#DIV/0!</v>
      </c>
      <c r="H113" s="463">
        <f>'2.mell. önkormányzat'!H104</f>
        <v>0</v>
      </c>
      <c r="I113" s="464" t="e">
        <f t="shared" si="3"/>
        <v>#DIV/0!</v>
      </c>
      <c r="J113" s="197"/>
      <c r="K113" s="189"/>
      <c r="L113" s="128"/>
    </row>
    <row r="114" spans="1:12" s="190" customFormat="1" ht="12" customHeight="1">
      <c r="A114" s="195" t="s">
        <v>285</v>
      </c>
      <c r="B114" s="199" t="s">
        <v>286</v>
      </c>
      <c r="C114" s="463">
        <v>450000</v>
      </c>
      <c r="D114" s="463">
        <f>'2.mell. önkormányzat'!D105</f>
        <v>0</v>
      </c>
      <c r="E114" s="463">
        <f>'2.mell. önkormányzat'!E105</f>
        <v>450000</v>
      </c>
      <c r="F114" s="463">
        <f>'2.mell. önkormányzat'!F105</f>
        <v>150</v>
      </c>
      <c r="G114" s="463">
        <f>'2.mell. önkormányzat'!G105</f>
        <v>0.03333333333333333</v>
      </c>
      <c r="H114" s="463">
        <f>'2.mell. önkormányzat'!H105</f>
        <v>300</v>
      </c>
      <c r="I114" s="417">
        <f t="shared" si="3"/>
        <v>0.06666666666666667</v>
      </c>
      <c r="J114" s="197"/>
      <c r="K114" s="189"/>
      <c r="L114" s="128"/>
    </row>
    <row r="115" spans="1:12" s="190" customFormat="1" ht="12" customHeight="1">
      <c r="A115" s="195" t="s">
        <v>288</v>
      </c>
      <c r="B115" s="199" t="s">
        <v>289</v>
      </c>
      <c r="C115" s="463">
        <f>'2.mell. önkormányzat'!C106</f>
        <v>0</v>
      </c>
      <c r="D115" s="463">
        <f>'2.mell. önkormányzat'!D106</f>
        <v>0</v>
      </c>
      <c r="E115" s="463">
        <f>'2.mell. önkormányzat'!E106</f>
        <v>0</v>
      </c>
      <c r="F115" s="463">
        <f>'2.mell. önkormányzat'!F106</f>
        <v>0</v>
      </c>
      <c r="G115" s="463" t="e">
        <f>'2.mell. önkormányzat'!G106</f>
        <v>#DIV/0!</v>
      </c>
      <c r="H115" s="463">
        <f>'2.mell. önkormányzat'!H106</f>
        <v>0</v>
      </c>
      <c r="I115" s="464" t="e">
        <f t="shared" si="3"/>
        <v>#DIV/0!</v>
      </c>
      <c r="J115" s="197"/>
      <c r="K115" s="189"/>
      <c r="L115" s="128"/>
    </row>
    <row r="116" spans="1:12" s="190" customFormat="1" ht="12" customHeight="1">
      <c r="A116" s="195" t="s">
        <v>290</v>
      </c>
      <c r="B116" s="199" t="s">
        <v>291</v>
      </c>
      <c r="C116" s="463">
        <f>'2.mell. önkormányzat'!C107</f>
        <v>0</v>
      </c>
      <c r="D116" s="463">
        <f>'2.mell. önkormányzat'!D107</f>
        <v>0</v>
      </c>
      <c r="E116" s="463">
        <f>'2.mell. önkormányzat'!E107</f>
        <v>0</v>
      </c>
      <c r="F116" s="463">
        <f>'2.mell. önkormányzat'!F107</f>
        <v>0</v>
      </c>
      <c r="G116" s="463" t="e">
        <f>'2.mell. önkormányzat'!G107</f>
        <v>#DIV/0!</v>
      </c>
      <c r="H116" s="463">
        <f>'2.mell. önkormányzat'!H107</f>
        <v>0</v>
      </c>
      <c r="I116" s="464" t="e">
        <f t="shared" si="3"/>
        <v>#DIV/0!</v>
      </c>
      <c r="J116" s="197"/>
      <c r="K116" s="189"/>
      <c r="L116" s="128"/>
    </row>
    <row r="117" spans="1:12" s="190" customFormat="1" ht="12" customHeight="1">
      <c r="A117" s="195" t="s">
        <v>292</v>
      </c>
      <c r="B117" s="199" t="s">
        <v>293</v>
      </c>
      <c r="C117" s="463">
        <v>24397980</v>
      </c>
      <c r="D117" s="463">
        <f>'2.mell. önkormányzat'!D108</f>
        <v>0</v>
      </c>
      <c r="E117" s="463">
        <f>'2.mell. önkormányzat'!E108</f>
        <v>24397980</v>
      </c>
      <c r="F117" s="463">
        <f>'2.mell. önkormányzat'!F108</f>
        <v>20176</v>
      </c>
      <c r="G117" s="463">
        <f>'2.mell. önkormányzat'!G108</f>
        <v>0.08269537068232698</v>
      </c>
      <c r="H117" s="463">
        <f>'2.mell. önkormányzat'!H108</f>
        <v>37338</v>
      </c>
      <c r="I117" s="417">
        <f t="shared" si="3"/>
        <v>0.15303725964198675</v>
      </c>
      <c r="J117" s="197"/>
      <c r="K117" s="202"/>
      <c r="L117" s="128"/>
    </row>
    <row r="118" spans="1:12" s="190" customFormat="1" ht="12" customHeight="1">
      <c r="A118" s="478"/>
      <c r="B118" s="479"/>
      <c r="C118" s="498"/>
      <c r="D118" s="498"/>
      <c r="E118" s="498"/>
      <c r="F118" s="498"/>
      <c r="G118" s="498"/>
      <c r="H118" s="498"/>
      <c r="I118" s="499"/>
      <c r="J118" s="197"/>
      <c r="K118" s="202"/>
      <c r="L118" s="128"/>
    </row>
    <row r="119" spans="1:12" ht="15" customHeight="1">
      <c r="A119" s="90"/>
      <c r="B119" s="99" t="s">
        <v>265</v>
      </c>
      <c r="C119" s="100"/>
      <c r="D119" s="100"/>
      <c r="E119" s="100"/>
      <c r="F119" s="100"/>
      <c r="G119" s="100"/>
      <c r="H119" s="100"/>
      <c r="I119" s="100"/>
      <c r="J119" s="100"/>
      <c r="L119" s="99"/>
    </row>
    <row r="120" spans="1:12" s="185" customFormat="1" ht="10.5" customHeight="1">
      <c r="A120" s="759"/>
      <c r="B120" s="759"/>
      <c r="C120" s="102" t="s">
        <v>72</v>
      </c>
      <c r="D120" s="184"/>
      <c r="E120" s="184"/>
      <c r="F120" s="102"/>
      <c r="G120" s="104" t="s">
        <v>72</v>
      </c>
      <c r="H120" s="102"/>
      <c r="I120" s="104" t="s">
        <v>72</v>
      </c>
      <c r="J120" s="104"/>
      <c r="L120" s="186"/>
    </row>
    <row r="121" spans="1:12" ht="30" customHeight="1">
      <c r="A121" s="235" t="s">
        <v>73</v>
      </c>
      <c r="B121" s="236" t="s">
        <v>266</v>
      </c>
      <c r="C121" s="237" t="s">
        <v>573</v>
      </c>
      <c r="D121" s="238" t="s">
        <v>75</v>
      </c>
      <c r="E121" s="239" t="s">
        <v>76</v>
      </c>
      <c r="F121" s="239" t="s">
        <v>77</v>
      </c>
      <c r="G121" s="240" t="s">
        <v>78</v>
      </c>
      <c r="H121" s="237" t="s">
        <v>79</v>
      </c>
      <c r="I121" s="240" t="s">
        <v>80</v>
      </c>
      <c r="J121" s="111"/>
      <c r="L121" s="112"/>
    </row>
    <row r="122" spans="1:12" s="116" customFormat="1" ht="10.5" customHeight="1">
      <c r="A122" s="113">
        <v>1</v>
      </c>
      <c r="B122" s="114">
        <v>2</v>
      </c>
      <c r="C122" s="113">
        <v>3</v>
      </c>
      <c r="D122" s="113">
        <v>4</v>
      </c>
      <c r="E122" s="113">
        <v>5</v>
      </c>
      <c r="F122" s="113">
        <v>6</v>
      </c>
      <c r="G122" s="113">
        <v>7</v>
      </c>
      <c r="H122" s="113">
        <v>6</v>
      </c>
      <c r="I122" s="113">
        <v>7</v>
      </c>
      <c r="J122" s="115"/>
      <c r="L122" s="115"/>
    </row>
    <row r="123" spans="1:12" s="190" customFormat="1" ht="12.75" customHeight="1">
      <c r="A123" s="241" t="s">
        <v>101</v>
      </c>
      <c r="B123" s="251" t="s">
        <v>349</v>
      </c>
      <c r="C123" s="461">
        <f>+C124+C126+C128</f>
        <v>300000</v>
      </c>
      <c r="D123" s="461">
        <f>+D124+D126+D128</f>
        <v>13272</v>
      </c>
      <c r="E123" s="461">
        <f>+E124+E126+E128</f>
        <v>313272</v>
      </c>
      <c r="F123" s="461">
        <f>+F124+F126+F128</f>
        <v>13422</v>
      </c>
      <c r="G123" s="462">
        <f>F123/E123*100</f>
        <v>4.284455680686432</v>
      </c>
      <c r="H123" s="461">
        <f>+H124+H126+H128</f>
        <v>15773</v>
      </c>
      <c r="I123" s="462">
        <f t="shared" si="3"/>
        <v>5.03492172935979</v>
      </c>
      <c r="J123" s="188"/>
      <c r="K123" s="202"/>
      <c r="L123" s="123"/>
    </row>
    <row r="124" spans="1:12" s="190" customFormat="1" ht="12" customHeight="1">
      <c r="A124" s="125" t="s">
        <v>103</v>
      </c>
      <c r="B124" s="191" t="s">
        <v>294</v>
      </c>
      <c r="C124" s="457">
        <f>'2.mell. önkormányzat'!C110+'3.mell. közös hivatal'!C52</f>
        <v>0</v>
      </c>
      <c r="D124" s="457">
        <f>'2.mell. önkormányzat'!D110+'3.mell. közös hivatal'!D52</f>
        <v>5434</v>
      </c>
      <c r="E124" s="457">
        <f>'2.mell. önkormányzat'!E110+'3.mell. közös hivatal'!E52</f>
        <v>5434</v>
      </c>
      <c r="F124" s="457">
        <f>'2.mell. önkormányzat'!F110+'3.mell. közös hivatal'!F52</f>
        <v>5434</v>
      </c>
      <c r="G124" s="457" t="e">
        <f>'2.mell. önkormányzat'!G110+'3.mell. közös hivatal'!G52</f>
        <v>#DIV/0!</v>
      </c>
      <c r="H124" s="457">
        <f>'2.mell. önkormányzat'!H110+'3.mell. közös hivatal'!H52</f>
        <v>7785</v>
      </c>
      <c r="I124" s="394">
        <f t="shared" si="3"/>
        <v>143.26463010673538</v>
      </c>
      <c r="J124" s="192"/>
      <c r="K124" s="202"/>
      <c r="L124" s="128"/>
    </row>
    <row r="125" spans="1:12" s="205" customFormat="1" ht="12" customHeight="1">
      <c r="A125" s="195" t="s">
        <v>105</v>
      </c>
      <c r="B125" s="196" t="s">
        <v>295</v>
      </c>
      <c r="C125" s="463">
        <f>'2.mell. önkormányzat'!C111</f>
        <v>0</v>
      </c>
      <c r="D125" s="463">
        <f>'2.mell. önkormányzat'!D111</f>
        <v>0</v>
      </c>
      <c r="E125" s="463">
        <f>'2.mell. önkormányzat'!E111</f>
        <v>0</v>
      </c>
      <c r="F125" s="463">
        <f>'2.mell. önkormányzat'!F111</f>
        <v>0</v>
      </c>
      <c r="G125" s="463" t="e">
        <f>'2.mell. önkormányzat'!G111</f>
        <v>#DIV/0!</v>
      </c>
      <c r="H125" s="463">
        <f>'2.mell. önkormányzat'!H111</f>
        <v>0</v>
      </c>
      <c r="I125" s="465" t="e">
        <f t="shared" si="3"/>
        <v>#DIV/0!</v>
      </c>
      <c r="J125" s="197"/>
      <c r="K125" s="204"/>
      <c r="L125" s="160"/>
    </row>
    <row r="126" spans="1:12" s="190" customFormat="1" ht="12" customHeight="1">
      <c r="A126" s="125" t="s">
        <v>107</v>
      </c>
      <c r="B126" s="191" t="s">
        <v>296</v>
      </c>
      <c r="C126" s="457">
        <f>'2.mell. önkormányzat'!C112+'3.mell. közös hivatal'!C53</f>
        <v>0</v>
      </c>
      <c r="D126" s="457">
        <f>'2.mell. önkormányzat'!D112+'3.mell. közös hivatal'!D53</f>
        <v>0</v>
      </c>
      <c r="E126" s="457">
        <f>'2.mell. önkormányzat'!E112+'3.mell. közös hivatal'!E53</f>
        <v>0</v>
      </c>
      <c r="F126" s="457">
        <f>'2.mell. önkormányzat'!F112+'3.mell. közös hivatal'!F53</f>
        <v>0</v>
      </c>
      <c r="G126" s="457" t="e">
        <f>'2.mell. önkormányzat'!G112+'3.mell. közös hivatal'!G53</f>
        <v>#DIV/0!</v>
      </c>
      <c r="H126" s="457">
        <f>'2.mell. önkormányzat'!H112+'3.mell. közös hivatal'!H53</f>
        <v>0</v>
      </c>
      <c r="I126" s="465" t="e">
        <f t="shared" si="3"/>
        <v>#DIV/0!</v>
      </c>
      <c r="J126" s="192"/>
      <c r="K126" s="202"/>
      <c r="L126" s="128"/>
    </row>
    <row r="127" spans="1:12" s="205" customFormat="1" ht="12" customHeight="1">
      <c r="A127" s="195" t="s">
        <v>109</v>
      </c>
      <c r="B127" s="196" t="s">
        <v>297</v>
      </c>
      <c r="C127" s="463">
        <f>'2.mell. önkormányzat'!C113</f>
        <v>0</v>
      </c>
      <c r="D127" s="463">
        <f>'2.mell. önkormányzat'!D113</f>
        <v>0</v>
      </c>
      <c r="E127" s="463">
        <f>'2.mell. önkormányzat'!E113</f>
        <v>0</v>
      </c>
      <c r="F127" s="463">
        <f>'2.mell. önkormányzat'!F113</f>
        <v>0</v>
      </c>
      <c r="G127" s="463" t="e">
        <f>'2.mell. önkormányzat'!G113</f>
        <v>#DIV/0!</v>
      </c>
      <c r="H127" s="463">
        <f>'2.mell. önkormányzat'!H113</f>
        <v>0</v>
      </c>
      <c r="I127" s="465" t="e">
        <f t="shared" si="3"/>
        <v>#DIV/0!</v>
      </c>
      <c r="J127" s="197"/>
      <c r="K127" s="204"/>
      <c r="L127" s="160"/>
    </row>
    <row r="128" spans="1:12" s="190" customFormat="1" ht="12" customHeight="1">
      <c r="A128" s="125" t="s">
        <v>111</v>
      </c>
      <c r="B128" s="206" t="s">
        <v>298</v>
      </c>
      <c r="C128" s="457">
        <v>300000</v>
      </c>
      <c r="D128" s="457">
        <f>'2.mell. önkormányzat'!D114+'3.mell. közös hivatal'!D54</f>
        <v>7838</v>
      </c>
      <c r="E128" s="457">
        <f>'2.mell. önkormányzat'!E114+'3.mell. közös hivatal'!E54</f>
        <v>307838</v>
      </c>
      <c r="F128" s="457">
        <f>'2.mell. önkormányzat'!F114+'3.mell. közös hivatal'!F54</f>
        <v>7988</v>
      </c>
      <c r="G128" s="457" t="e">
        <f>'2.mell. önkormányzat'!G114+'3.mell. közös hivatal'!G54</f>
        <v>#DIV/0!</v>
      </c>
      <c r="H128" s="457">
        <f>'2.mell. önkormányzat'!H114+'3.mell. közös hivatal'!H54</f>
        <v>7988</v>
      </c>
      <c r="I128" s="394">
        <f t="shared" si="3"/>
        <v>2.5948713284259903</v>
      </c>
      <c r="J128" s="192"/>
      <c r="K128" s="202"/>
      <c r="L128" s="128"/>
    </row>
    <row r="129" spans="1:12" s="205" customFormat="1" ht="12" customHeight="1">
      <c r="A129" s="143" t="s">
        <v>114</v>
      </c>
      <c r="B129" s="207" t="s">
        <v>299</v>
      </c>
      <c r="C129" s="463">
        <f>'2.mell. önkormányzat'!C115</f>
        <v>0</v>
      </c>
      <c r="D129" s="463">
        <f>'2.mell. önkormányzat'!D115</f>
        <v>0</v>
      </c>
      <c r="E129" s="463">
        <f>'2.mell. önkormányzat'!E115</f>
        <v>0</v>
      </c>
      <c r="F129" s="463">
        <f>'2.mell. önkormányzat'!F115</f>
        <v>0</v>
      </c>
      <c r="G129" s="463" t="e">
        <f>'2.mell. önkormányzat'!G115</f>
        <v>#DIV/0!</v>
      </c>
      <c r="H129" s="463">
        <f>'2.mell. önkormányzat'!H115</f>
        <v>0</v>
      </c>
      <c r="I129" s="464" t="e">
        <f t="shared" si="3"/>
        <v>#DIV/0!</v>
      </c>
      <c r="J129" s="208"/>
      <c r="K129" s="204"/>
      <c r="L129" s="147"/>
    </row>
    <row r="130" spans="1:12" s="205" customFormat="1" ht="12" customHeight="1">
      <c r="A130" s="143" t="s">
        <v>300</v>
      </c>
      <c r="B130" s="209" t="s">
        <v>301</v>
      </c>
      <c r="C130" s="463">
        <f>'2.mell. önkormányzat'!C116</f>
        <v>0</v>
      </c>
      <c r="D130" s="463">
        <f>'2.mell. önkormányzat'!D116</f>
        <v>0</v>
      </c>
      <c r="E130" s="463">
        <f>'2.mell. önkormányzat'!E116</f>
        <v>0</v>
      </c>
      <c r="F130" s="463">
        <f>'2.mell. önkormányzat'!F116</f>
        <v>0</v>
      </c>
      <c r="G130" s="463" t="e">
        <f>'2.mell. önkormányzat'!G116</f>
        <v>#DIV/0!</v>
      </c>
      <c r="H130" s="463">
        <f>'2.mell. önkormányzat'!H116</f>
        <v>0</v>
      </c>
      <c r="I130" s="464" t="e">
        <f t="shared" si="3"/>
        <v>#DIV/0!</v>
      </c>
      <c r="J130" s="208"/>
      <c r="K130" s="204"/>
      <c r="L130" s="147"/>
    </row>
    <row r="131" spans="1:12" s="205" customFormat="1" ht="12" customHeight="1">
      <c r="A131" s="143" t="s">
        <v>302</v>
      </c>
      <c r="B131" s="209" t="s">
        <v>303</v>
      </c>
      <c r="C131" s="463">
        <f>'2.mell. önkormányzat'!C117</f>
        <v>0</v>
      </c>
      <c r="D131" s="463">
        <f>'2.mell. önkormányzat'!D117</f>
        <v>0</v>
      </c>
      <c r="E131" s="463">
        <f>'2.mell. önkormányzat'!E117</f>
        <v>0</v>
      </c>
      <c r="F131" s="463">
        <f>'2.mell. önkormányzat'!F117</f>
        <v>0</v>
      </c>
      <c r="G131" s="463" t="e">
        <f>'2.mell. önkormányzat'!G117</f>
        <v>#DIV/0!</v>
      </c>
      <c r="H131" s="463">
        <f>'2.mell. önkormányzat'!H117</f>
        <v>0</v>
      </c>
      <c r="I131" s="464" t="e">
        <f t="shared" si="3"/>
        <v>#DIV/0!</v>
      </c>
      <c r="J131" s="208"/>
      <c r="K131" s="204"/>
      <c r="L131" s="147"/>
    </row>
    <row r="132" spans="1:12" s="205" customFormat="1" ht="12" customHeight="1">
      <c r="A132" s="143" t="s">
        <v>304</v>
      </c>
      <c r="B132" s="209" t="s">
        <v>305</v>
      </c>
      <c r="C132" s="463">
        <f>'2.mell. önkormányzat'!C118</f>
        <v>0</v>
      </c>
      <c r="D132" s="463">
        <f>'2.mell. önkormányzat'!D118</f>
        <v>7838</v>
      </c>
      <c r="E132" s="463">
        <f>'2.mell. önkormányzat'!E118</f>
        <v>7838</v>
      </c>
      <c r="F132" s="463">
        <f>'2.mell. önkormányzat'!F118</f>
        <v>7838</v>
      </c>
      <c r="G132" s="463">
        <f>'2.mell. önkormányzat'!G118</f>
        <v>100</v>
      </c>
      <c r="H132" s="463">
        <f>'2.mell. önkormányzat'!H118</f>
        <v>7838</v>
      </c>
      <c r="I132" s="417">
        <f t="shared" si="3"/>
        <v>100</v>
      </c>
      <c r="J132" s="208"/>
      <c r="K132" s="204"/>
      <c r="L132" s="147"/>
    </row>
    <row r="133" spans="1:12" s="205" customFormat="1" ht="12" customHeight="1">
      <c r="A133" s="143" t="s">
        <v>307</v>
      </c>
      <c r="B133" s="209" t="s">
        <v>308</v>
      </c>
      <c r="C133" s="463">
        <f>'2.mell. önkormányzat'!C119</f>
        <v>0</v>
      </c>
      <c r="D133" s="463">
        <f>'2.mell. önkormányzat'!D119</f>
        <v>0</v>
      </c>
      <c r="E133" s="463">
        <f>'2.mell. önkormányzat'!E119</f>
        <v>0</v>
      </c>
      <c r="F133" s="463">
        <f>'2.mell. önkormányzat'!F119</f>
        <v>0</v>
      </c>
      <c r="G133" s="463" t="e">
        <f>'2.mell. önkormányzat'!G119</f>
        <v>#DIV/0!</v>
      </c>
      <c r="H133" s="463">
        <f>'2.mell. önkormányzat'!H119</f>
        <v>0</v>
      </c>
      <c r="I133" s="464" t="e">
        <f t="shared" si="3"/>
        <v>#DIV/0!</v>
      </c>
      <c r="J133" s="208"/>
      <c r="K133" s="204"/>
      <c r="L133" s="147"/>
    </row>
    <row r="134" spans="1:12" s="205" customFormat="1" ht="12" customHeight="1">
      <c r="A134" s="143" t="s">
        <v>309</v>
      </c>
      <c r="B134" s="209" t="s">
        <v>310</v>
      </c>
      <c r="C134" s="463">
        <f>'2.mell. önkormányzat'!C120</f>
        <v>0</v>
      </c>
      <c r="D134" s="463">
        <f>'2.mell. önkormányzat'!D120</f>
        <v>0</v>
      </c>
      <c r="E134" s="463">
        <f>'2.mell. önkormányzat'!E120</f>
        <v>0</v>
      </c>
      <c r="F134" s="463">
        <f>'2.mell. önkormányzat'!F120</f>
        <v>0</v>
      </c>
      <c r="G134" s="463" t="e">
        <f>'2.mell. önkormányzat'!G120</f>
        <v>#DIV/0!</v>
      </c>
      <c r="H134" s="463">
        <f>'2.mell. önkormányzat'!H120</f>
        <v>0</v>
      </c>
      <c r="I134" s="464" t="e">
        <f t="shared" si="3"/>
        <v>#DIV/0!</v>
      </c>
      <c r="J134" s="208"/>
      <c r="K134" s="204"/>
      <c r="L134" s="147"/>
    </row>
    <row r="135" spans="1:12" s="205" customFormat="1" ht="12" customHeight="1">
      <c r="A135" s="143" t="s">
        <v>311</v>
      </c>
      <c r="B135" s="209" t="s">
        <v>312</v>
      </c>
      <c r="C135" s="463">
        <f>'2.mell. önkormányzat'!C121</f>
        <v>0</v>
      </c>
      <c r="D135" s="463">
        <f>'2.mell. önkormányzat'!D121</f>
        <v>0</v>
      </c>
      <c r="E135" s="463">
        <f>'2.mell. önkormányzat'!E121</f>
        <v>0</v>
      </c>
      <c r="F135" s="463">
        <f>'2.mell. önkormányzat'!F121</f>
        <v>0</v>
      </c>
      <c r="G135" s="463" t="e">
        <f>'2.mell. önkormányzat'!G121</f>
        <v>#DIV/0!</v>
      </c>
      <c r="H135" s="463">
        <f>'2.mell. önkormányzat'!H121</f>
        <v>0</v>
      </c>
      <c r="I135" s="464" t="e">
        <f t="shared" si="3"/>
        <v>#DIV/0!</v>
      </c>
      <c r="J135" s="208"/>
      <c r="K135" s="204"/>
      <c r="L135" s="147"/>
    </row>
    <row r="136" spans="1:12" s="205" customFormat="1" ht="12" customHeight="1">
      <c r="A136" s="143" t="s">
        <v>313</v>
      </c>
      <c r="B136" s="209" t="s">
        <v>314</v>
      </c>
      <c r="C136" s="463">
        <v>300000</v>
      </c>
      <c r="D136" s="463">
        <f>'2.mell. önkormányzat'!D122</f>
        <v>0</v>
      </c>
      <c r="E136" s="463">
        <f>'2.mell. önkormányzat'!E122</f>
        <v>300000</v>
      </c>
      <c r="F136" s="463">
        <f>'2.mell. önkormányzat'!F122</f>
        <v>150</v>
      </c>
      <c r="G136" s="463">
        <f>'2.mell. önkormányzat'!G122</f>
        <v>0.05</v>
      </c>
      <c r="H136" s="463">
        <f>'2.mell. önkormányzat'!H122</f>
        <v>150</v>
      </c>
      <c r="I136" s="417">
        <f t="shared" si="3"/>
        <v>0.05</v>
      </c>
      <c r="J136" s="208"/>
      <c r="K136" s="204"/>
      <c r="L136" s="147"/>
    </row>
    <row r="137" spans="1:12" s="190" customFormat="1" ht="12.75" customHeight="1">
      <c r="A137" s="241" t="s">
        <v>116</v>
      </c>
      <c r="B137" s="242" t="s">
        <v>316</v>
      </c>
      <c r="C137" s="461">
        <f>+C138+C139</f>
        <v>19900000</v>
      </c>
      <c r="D137" s="461">
        <f>+D138+D139</f>
        <v>-5923</v>
      </c>
      <c r="E137" s="461">
        <f>+E138+E139</f>
        <v>19894077</v>
      </c>
      <c r="F137" s="466"/>
      <c r="G137" s="467"/>
      <c r="H137" s="466"/>
      <c r="I137" s="466"/>
      <c r="J137" s="188"/>
      <c r="K137" s="202"/>
      <c r="L137" s="123"/>
    </row>
    <row r="138" spans="1:12" s="190" customFormat="1" ht="12" customHeight="1">
      <c r="A138" s="125" t="s">
        <v>118</v>
      </c>
      <c r="B138" s="191" t="s">
        <v>317</v>
      </c>
      <c r="C138" s="457">
        <v>9900000</v>
      </c>
      <c r="D138" s="457">
        <f>'2.mell. önkormányzat'!D124</f>
        <v>0</v>
      </c>
      <c r="E138" s="457">
        <f>'2.mell. önkormányzat'!E124</f>
        <v>9900000</v>
      </c>
      <c r="F138" s="468"/>
      <c r="G138" s="469"/>
      <c r="H138" s="468"/>
      <c r="I138" s="470"/>
      <c r="J138" s="211"/>
      <c r="K138" s="202"/>
      <c r="L138" s="128"/>
    </row>
    <row r="139" spans="1:12" s="190" customFormat="1" ht="12" customHeight="1">
      <c r="A139" s="125" t="s">
        <v>120</v>
      </c>
      <c r="B139" s="191" t="s">
        <v>318</v>
      </c>
      <c r="C139" s="457">
        <v>10000000</v>
      </c>
      <c r="D139" s="457">
        <f>'2.mell. önkormányzat'!D125</f>
        <v>-5923</v>
      </c>
      <c r="E139" s="457">
        <f>'2.mell. önkormányzat'!E125</f>
        <v>9994077</v>
      </c>
      <c r="F139" s="468"/>
      <c r="G139" s="469"/>
      <c r="H139" s="468"/>
      <c r="I139" s="470"/>
      <c r="J139" s="211"/>
      <c r="K139" s="202"/>
      <c r="L139" s="128"/>
    </row>
    <row r="140" spans="1:12" s="190" customFormat="1" ht="13.5" customHeight="1">
      <c r="A140" s="244" t="s">
        <v>319</v>
      </c>
      <c r="B140" s="245" t="s">
        <v>320</v>
      </c>
      <c r="C140" s="471">
        <f>+C102+C123+C137</f>
        <v>321466339</v>
      </c>
      <c r="D140" s="471">
        <f>+D102+D123+D137</f>
        <v>11536</v>
      </c>
      <c r="E140" s="471">
        <f>+E102+E123+E137</f>
        <v>322524733</v>
      </c>
      <c r="F140" s="471">
        <f>+F102+F123+F137</f>
        <v>186318</v>
      </c>
      <c r="G140" s="472">
        <f>F140/E140*100</f>
        <v>0.057768592897339134</v>
      </c>
      <c r="H140" s="471">
        <f>+H102+H123+H137</f>
        <v>288878</v>
      </c>
      <c r="I140" s="472">
        <f aca="true" t="shared" si="4" ref="I140:I162">H140/E140*100</f>
        <v>0.0895677045642264</v>
      </c>
      <c r="J140" s="212"/>
      <c r="K140" s="202"/>
      <c r="L140" s="123"/>
    </row>
    <row r="141" spans="1:12" s="190" customFormat="1" ht="12.75" customHeight="1">
      <c r="A141" s="241" t="s">
        <v>148</v>
      </c>
      <c r="B141" s="252" t="s">
        <v>321</v>
      </c>
      <c r="C141" s="461">
        <f>+C142+C143+C144</f>
        <v>6597000</v>
      </c>
      <c r="D141" s="461">
        <f>+D142+D143+D144</f>
        <v>20000</v>
      </c>
      <c r="E141" s="461">
        <f>+E142+E143+E144</f>
        <v>6617000</v>
      </c>
      <c r="F141" s="461">
        <f>+F142+F143+F144</f>
        <v>13182</v>
      </c>
      <c r="G141" s="462">
        <f>F141/E141*100</f>
        <v>0.1992141453831041</v>
      </c>
      <c r="H141" s="461">
        <f>+H142+H143+H144</f>
        <v>5700</v>
      </c>
      <c r="I141" s="462">
        <f t="shared" si="4"/>
        <v>0.08614175608281699</v>
      </c>
      <c r="J141" s="188"/>
      <c r="K141" s="202"/>
      <c r="L141" s="123"/>
    </row>
    <row r="142" spans="1:12" s="190" customFormat="1" ht="12" customHeight="1">
      <c r="A142" s="125" t="s">
        <v>150</v>
      </c>
      <c r="B142" s="191" t="s">
        <v>322</v>
      </c>
      <c r="C142" s="457">
        <v>6597000</v>
      </c>
      <c r="D142" s="457">
        <f>'2.mell. önkormányzat'!D128</f>
        <v>0</v>
      </c>
      <c r="E142" s="457">
        <f>'2.mell. önkormányzat'!E128</f>
        <v>6597000</v>
      </c>
      <c r="F142" s="457">
        <f>'2.mell. önkormányzat'!F128</f>
        <v>0</v>
      </c>
      <c r="G142" s="457">
        <f>'2.mell. önkormányzat'!G128</f>
        <v>0</v>
      </c>
      <c r="H142" s="457">
        <f>'2.mell. önkormányzat'!H128</f>
        <v>5700</v>
      </c>
      <c r="I142" s="394">
        <f t="shared" si="4"/>
        <v>0.08640291041382447</v>
      </c>
      <c r="J142" s="192"/>
      <c r="K142" s="202"/>
      <c r="L142" s="128"/>
    </row>
    <row r="143" spans="1:12" s="190" customFormat="1" ht="12" customHeight="1">
      <c r="A143" s="125" t="s">
        <v>153</v>
      </c>
      <c r="B143" s="214" t="s">
        <v>324</v>
      </c>
      <c r="C143" s="457">
        <f>'2.mell. önkormányzat'!C129</f>
        <v>0</v>
      </c>
      <c r="D143" s="457">
        <f>'2.mell. önkormányzat'!D129</f>
        <v>20000</v>
      </c>
      <c r="E143" s="457">
        <f>'2.mell. önkormányzat'!E129</f>
        <v>20000</v>
      </c>
      <c r="F143" s="457">
        <f>'2.mell. önkormányzat'!F129</f>
        <v>13182</v>
      </c>
      <c r="G143" s="457">
        <f>'2.mell. önkormányzat'!G129</f>
        <v>65.91</v>
      </c>
      <c r="H143" s="457">
        <f>'2.mell. önkormányzat'!H129</f>
        <v>0</v>
      </c>
      <c r="I143" s="394">
        <f t="shared" si="4"/>
        <v>0</v>
      </c>
      <c r="J143" s="192"/>
      <c r="K143" s="202"/>
      <c r="L143" s="128"/>
    </row>
    <row r="144" spans="1:12" s="190" customFormat="1" ht="12" customHeight="1">
      <c r="A144" s="125" t="s">
        <v>156</v>
      </c>
      <c r="B144" s="191" t="s">
        <v>325</v>
      </c>
      <c r="C144" s="457">
        <f>'2.mell. önkormányzat'!C130</f>
        <v>0</v>
      </c>
      <c r="D144" s="457">
        <f>'2.mell. önkormányzat'!D130</f>
        <v>0</v>
      </c>
      <c r="E144" s="457">
        <f>'2.mell. önkormányzat'!E130</f>
        <v>0</v>
      </c>
      <c r="F144" s="457">
        <f>'2.mell. önkormányzat'!F130</f>
        <v>0</v>
      </c>
      <c r="G144" s="457" t="e">
        <f>'2.mell. önkormányzat'!G130</f>
        <v>#DIV/0!</v>
      </c>
      <c r="H144" s="457">
        <f>'2.mell. önkormányzat'!H130</f>
        <v>0</v>
      </c>
      <c r="I144" s="465" t="e">
        <f t="shared" si="4"/>
        <v>#DIV/0!</v>
      </c>
      <c r="J144" s="192"/>
      <c r="K144" s="202"/>
      <c r="L144" s="128"/>
    </row>
    <row r="145" spans="1:12" s="190" customFormat="1" ht="12.75" customHeight="1">
      <c r="A145" s="241" t="s">
        <v>177</v>
      </c>
      <c r="B145" s="242" t="s">
        <v>326</v>
      </c>
      <c r="C145" s="461">
        <f>+C146+C147+C148+C149</f>
        <v>0</v>
      </c>
      <c r="D145" s="252"/>
      <c r="E145" s="252"/>
      <c r="F145" s="252"/>
      <c r="G145" s="473" t="e">
        <f>F145/E145*100</f>
        <v>#DIV/0!</v>
      </c>
      <c r="H145" s="252"/>
      <c r="I145" s="473" t="e">
        <f t="shared" si="4"/>
        <v>#DIV/0!</v>
      </c>
      <c r="J145" s="215"/>
      <c r="K145" s="202"/>
      <c r="L145" s="123"/>
    </row>
    <row r="146" spans="1:12" s="190" customFormat="1" ht="12" customHeight="1">
      <c r="A146" s="125" t="s">
        <v>179</v>
      </c>
      <c r="B146" s="191" t="s">
        <v>327</v>
      </c>
      <c r="C146" s="457">
        <f>'2.mell. önkormányzat'!C132</f>
        <v>0</v>
      </c>
      <c r="D146" s="457">
        <f>'2.mell. önkormányzat'!D132</f>
        <v>0</v>
      </c>
      <c r="E146" s="457">
        <f>'2.mell. önkormányzat'!E132</f>
        <v>0</v>
      </c>
      <c r="F146" s="457">
        <f>'2.mell. önkormányzat'!F132</f>
        <v>0</v>
      </c>
      <c r="G146" s="457" t="e">
        <f>'2.mell. önkormányzat'!G132</f>
        <v>#DIV/0!</v>
      </c>
      <c r="H146" s="457">
        <f>'2.mell. önkormányzat'!H132</f>
        <v>0</v>
      </c>
      <c r="I146" s="465" t="e">
        <f t="shared" si="4"/>
        <v>#DIV/0!</v>
      </c>
      <c r="J146" s="192"/>
      <c r="K146" s="202"/>
      <c r="L146" s="128"/>
    </row>
    <row r="147" spans="1:12" s="190" customFormat="1" ht="12" customHeight="1">
      <c r="A147" s="125" t="s">
        <v>181</v>
      </c>
      <c r="B147" s="191" t="s">
        <v>328</v>
      </c>
      <c r="C147" s="457">
        <f>'2.mell. önkormányzat'!C133</f>
        <v>0</v>
      </c>
      <c r="D147" s="457">
        <f>'2.mell. önkormányzat'!D133</f>
        <v>0</v>
      </c>
      <c r="E147" s="457">
        <f>'2.mell. önkormányzat'!E133</f>
        <v>0</v>
      </c>
      <c r="F147" s="457">
        <f>'2.mell. önkormányzat'!F133</f>
        <v>0</v>
      </c>
      <c r="G147" s="457" t="e">
        <f>'2.mell. önkormányzat'!G133</f>
        <v>#DIV/0!</v>
      </c>
      <c r="H147" s="457">
        <f>'2.mell. önkormányzat'!H133</f>
        <v>0</v>
      </c>
      <c r="I147" s="465" t="e">
        <f t="shared" si="4"/>
        <v>#DIV/0!</v>
      </c>
      <c r="J147" s="192"/>
      <c r="K147" s="202"/>
      <c r="L147" s="128"/>
    </row>
    <row r="148" spans="1:12" s="190" customFormat="1" ht="12" customHeight="1">
      <c r="A148" s="125" t="s">
        <v>182</v>
      </c>
      <c r="B148" s="191" t="s">
        <v>329</v>
      </c>
      <c r="C148" s="457">
        <f>'2.mell. önkormányzat'!C134</f>
        <v>0</v>
      </c>
      <c r="D148" s="457">
        <f>'2.mell. önkormányzat'!D134</f>
        <v>0</v>
      </c>
      <c r="E148" s="457">
        <f>'2.mell. önkormányzat'!E134</f>
        <v>0</v>
      </c>
      <c r="F148" s="457">
        <f>'2.mell. önkormányzat'!F134</f>
        <v>0</v>
      </c>
      <c r="G148" s="457" t="e">
        <f>'2.mell. önkormányzat'!G134</f>
        <v>#DIV/0!</v>
      </c>
      <c r="H148" s="457">
        <f>'2.mell. önkormányzat'!H134</f>
        <v>0</v>
      </c>
      <c r="I148" s="465" t="e">
        <f t="shared" si="4"/>
        <v>#DIV/0!</v>
      </c>
      <c r="J148" s="192"/>
      <c r="K148" s="202"/>
      <c r="L148" s="128"/>
    </row>
    <row r="149" spans="1:12" s="190" customFormat="1" ht="12" customHeight="1">
      <c r="A149" s="125" t="s">
        <v>184</v>
      </c>
      <c r="B149" s="191" t="s">
        <v>330</v>
      </c>
      <c r="C149" s="457">
        <f>'2.mell. önkormányzat'!C135</f>
        <v>0</v>
      </c>
      <c r="D149" s="457">
        <f>'2.mell. önkormányzat'!D135</f>
        <v>0</v>
      </c>
      <c r="E149" s="457">
        <f>'2.mell. önkormányzat'!E135</f>
        <v>0</v>
      </c>
      <c r="F149" s="457">
        <f>'2.mell. önkormányzat'!F135</f>
        <v>0</v>
      </c>
      <c r="G149" s="457" t="e">
        <f>'2.mell. önkormányzat'!G135</f>
        <v>#DIV/0!</v>
      </c>
      <c r="H149" s="457">
        <f>'2.mell. önkormányzat'!H135</f>
        <v>0</v>
      </c>
      <c r="I149" s="465" t="e">
        <f t="shared" si="4"/>
        <v>#DIV/0!</v>
      </c>
      <c r="J149" s="192"/>
      <c r="K149" s="202"/>
      <c r="L149" s="128"/>
    </row>
    <row r="150" spans="1:12" s="190" customFormat="1" ht="12.75" customHeight="1">
      <c r="A150" s="241" t="s">
        <v>331</v>
      </c>
      <c r="B150" s="242" t="s">
        <v>332</v>
      </c>
      <c r="C150" s="461">
        <f>+C151+C152+C153+C154+C155</f>
        <v>41130858</v>
      </c>
      <c r="D150" s="252"/>
      <c r="E150" s="252"/>
      <c r="F150" s="252"/>
      <c r="G150" s="473" t="e">
        <f>F150/E150*100</f>
        <v>#DIV/0!</v>
      </c>
      <c r="H150" s="252"/>
      <c r="I150" s="473" t="e">
        <f t="shared" si="4"/>
        <v>#DIV/0!</v>
      </c>
      <c r="J150" s="215"/>
      <c r="K150" s="202"/>
      <c r="L150" s="151"/>
    </row>
    <row r="151" spans="1:12" s="190" customFormat="1" ht="12" customHeight="1">
      <c r="A151" s="125" t="s">
        <v>190</v>
      </c>
      <c r="B151" s="191" t="s">
        <v>333</v>
      </c>
      <c r="C151" s="457">
        <f>'2.mell. önkormányzat'!C137</f>
        <v>0</v>
      </c>
      <c r="D151" s="457">
        <f>'2.mell. önkormányzat'!D137</f>
        <v>0</v>
      </c>
      <c r="E151" s="457">
        <f>'2.mell. önkormányzat'!E137</f>
        <v>0</v>
      </c>
      <c r="F151" s="457">
        <f>'2.mell. önkormányzat'!F137</f>
        <v>0</v>
      </c>
      <c r="G151" s="457" t="e">
        <f>'2.mell. önkormányzat'!G137</f>
        <v>#DIV/0!</v>
      </c>
      <c r="H151" s="457">
        <f>'2.mell. önkormányzat'!H137</f>
        <v>0</v>
      </c>
      <c r="I151" s="465" t="e">
        <f t="shared" si="4"/>
        <v>#DIV/0!</v>
      </c>
      <c r="J151" s="192"/>
      <c r="K151" s="202"/>
      <c r="L151" s="128"/>
    </row>
    <row r="152" spans="1:12" s="190" customFormat="1" ht="12" customHeight="1">
      <c r="A152" s="125" t="s">
        <v>192</v>
      </c>
      <c r="B152" s="191" t="s">
        <v>334</v>
      </c>
      <c r="C152" s="457">
        <f>'2.mell. önkormányzat'!C138</f>
        <v>0</v>
      </c>
      <c r="D152" s="457">
        <f>'2.mell. önkormányzat'!D138</f>
        <v>0</v>
      </c>
      <c r="E152" s="457">
        <f>'2.mell. önkormányzat'!E138</f>
        <v>0</v>
      </c>
      <c r="F152" s="457">
        <f>'2.mell. önkormányzat'!F138</f>
        <v>0</v>
      </c>
      <c r="G152" s="457" t="e">
        <f>'2.mell. önkormányzat'!G138</f>
        <v>#DIV/0!</v>
      </c>
      <c r="H152" s="457">
        <f>'2.mell. önkormányzat'!H138</f>
        <v>0</v>
      </c>
      <c r="I152" s="465" t="e">
        <f t="shared" si="4"/>
        <v>#DIV/0!</v>
      </c>
      <c r="J152" s="192"/>
      <c r="K152" s="202"/>
      <c r="L152" s="128"/>
    </row>
    <row r="153" spans="1:12" s="190" customFormat="1" ht="12" customHeight="1">
      <c r="A153" s="125" t="s">
        <v>195</v>
      </c>
      <c r="B153" s="191" t="s">
        <v>335</v>
      </c>
      <c r="C153" s="457">
        <f>'2.mell. önkormányzat'!C139</f>
        <v>0</v>
      </c>
      <c r="D153" s="457">
        <f>'2.mell. önkormányzat'!D139</f>
        <v>0</v>
      </c>
      <c r="E153" s="457">
        <f>'2.mell. önkormányzat'!E139</f>
        <v>0</v>
      </c>
      <c r="F153" s="457">
        <f>'2.mell. önkormányzat'!F139</f>
        <v>0</v>
      </c>
      <c r="G153" s="457" t="e">
        <f>'2.mell. önkormányzat'!G139</f>
        <v>#DIV/0!</v>
      </c>
      <c r="H153" s="457">
        <f>'2.mell. önkormányzat'!H139</f>
        <v>0</v>
      </c>
      <c r="I153" s="465" t="e">
        <f t="shared" si="4"/>
        <v>#DIV/0!</v>
      </c>
      <c r="J153" s="192"/>
      <c r="K153" s="202"/>
      <c r="L153" s="128"/>
    </row>
    <row r="154" spans="1:12" s="190" customFormat="1" ht="12" customHeight="1">
      <c r="A154" s="125" t="s">
        <v>198</v>
      </c>
      <c r="B154" s="191" t="s">
        <v>336</v>
      </c>
      <c r="C154" s="457">
        <f>'2.mell. önkormányzat'!C140</f>
        <v>0</v>
      </c>
      <c r="D154" s="457">
        <f>'2.mell. önkormányzat'!D140</f>
        <v>0</v>
      </c>
      <c r="E154" s="457">
        <f>'2.mell. önkormányzat'!E140</f>
        <v>0</v>
      </c>
      <c r="F154" s="457">
        <f>'2.mell. önkormányzat'!F140</f>
        <v>0</v>
      </c>
      <c r="G154" s="457" t="e">
        <f>'2.mell. önkormányzat'!G140</f>
        <v>#DIV/0!</v>
      </c>
      <c r="H154" s="457">
        <f>'2.mell. önkormányzat'!H140</f>
        <v>0</v>
      </c>
      <c r="I154" s="465" t="e">
        <f t="shared" si="4"/>
        <v>#DIV/0!</v>
      </c>
      <c r="J154" s="192"/>
      <c r="K154" s="202"/>
      <c r="L154" s="128"/>
    </row>
    <row r="155" spans="1:12" s="190" customFormat="1" ht="12" customHeight="1">
      <c r="A155" s="125" t="s">
        <v>568</v>
      </c>
      <c r="B155" s="191" t="s">
        <v>567</v>
      </c>
      <c r="C155" s="457">
        <v>41130858</v>
      </c>
      <c r="D155" s="457"/>
      <c r="E155" s="457"/>
      <c r="F155" s="457"/>
      <c r="G155" s="457"/>
      <c r="H155" s="457"/>
      <c r="I155" s="465"/>
      <c r="J155" s="192"/>
      <c r="K155" s="202"/>
      <c r="L155" s="128"/>
    </row>
    <row r="156" spans="1:12" s="190" customFormat="1" ht="12.75" customHeight="1">
      <c r="A156" s="241" t="s">
        <v>200</v>
      </c>
      <c r="B156" s="242" t="s">
        <v>337</v>
      </c>
      <c r="C156" s="474">
        <f>+C157+C158+C159+C160</f>
        <v>0</v>
      </c>
      <c r="D156" s="252"/>
      <c r="E156" s="252"/>
      <c r="F156" s="252"/>
      <c r="G156" s="473" t="e">
        <f>F156/E156*100</f>
        <v>#DIV/0!</v>
      </c>
      <c r="H156" s="252"/>
      <c r="I156" s="473" t="e">
        <f t="shared" si="4"/>
        <v>#DIV/0!</v>
      </c>
      <c r="J156" s="215"/>
      <c r="K156" s="202"/>
      <c r="L156" s="216"/>
    </row>
    <row r="157" spans="1:12" s="190" customFormat="1" ht="12" customHeight="1">
      <c r="A157" s="125" t="s">
        <v>202</v>
      </c>
      <c r="B157" s="191" t="s">
        <v>338</v>
      </c>
      <c r="C157" s="457">
        <f>'2.mell. önkormányzat'!C143</f>
        <v>0</v>
      </c>
      <c r="D157" s="457">
        <f>'2.mell. önkormányzat'!D143</f>
        <v>0</v>
      </c>
      <c r="E157" s="457">
        <f>'2.mell. önkormányzat'!E143</f>
        <v>0</v>
      </c>
      <c r="F157" s="457">
        <f>'2.mell. önkormányzat'!F143</f>
        <v>0</v>
      </c>
      <c r="G157" s="457" t="e">
        <f>'2.mell. önkormányzat'!G143</f>
        <v>#DIV/0!</v>
      </c>
      <c r="H157" s="457">
        <f>'2.mell. önkormányzat'!H143</f>
        <v>0</v>
      </c>
      <c r="I157" s="465" t="e">
        <f t="shared" si="4"/>
        <v>#DIV/0!</v>
      </c>
      <c r="J157" s="192"/>
      <c r="K157" s="202"/>
      <c r="L157" s="128"/>
    </row>
    <row r="158" spans="1:12" s="190" customFormat="1" ht="12" customHeight="1">
      <c r="A158" s="125" t="s">
        <v>204</v>
      </c>
      <c r="B158" s="191" t="s">
        <v>339</v>
      </c>
      <c r="C158" s="457">
        <f>'2.mell. önkormányzat'!C144</f>
        <v>0</v>
      </c>
      <c r="D158" s="457">
        <f>'2.mell. önkormányzat'!D144</f>
        <v>0</v>
      </c>
      <c r="E158" s="457">
        <f>'2.mell. önkormányzat'!E144</f>
        <v>0</v>
      </c>
      <c r="F158" s="457">
        <f>'2.mell. önkormányzat'!F144</f>
        <v>0</v>
      </c>
      <c r="G158" s="457" t="e">
        <f>'2.mell. önkormányzat'!G144</f>
        <v>#DIV/0!</v>
      </c>
      <c r="H158" s="457">
        <f>'2.mell. önkormányzat'!H144</f>
        <v>0</v>
      </c>
      <c r="I158" s="465" t="e">
        <f t="shared" si="4"/>
        <v>#DIV/0!</v>
      </c>
      <c r="J158" s="192"/>
      <c r="K158" s="202"/>
      <c r="L158" s="128"/>
    </row>
    <row r="159" spans="1:12" s="190" customFormat="1" ht="12" customHeight="1">
      <c r="A159" s="125" t="s">
        <v>206</v>
      </c>
      <c r="B159" s="191" t="s">
        <v>340</v>
      </c>
      <c r="C159" s="457">
        <f>'2.mell. önkormányzat'!C145</f>
        <v>0</v>
      </c>
      <c r="D159" s="457">
        <f>'2.mell. önkormányzat'!D145</f>
        <v>0</v>
      </c>
      <c r="E159" s="457">
        <f>'2.mell. önkormányzat'!E145</f>
        <v>0</v>
      </c>
      <c r="F159" s="457">
        <f>'2.mell. önkormányzat'!F145</f>
        <v>0</v>
      </c>
      <c r="G159" s="457" t="e">
        <f>'2.mell. önkormányzat'!G145</f>
        <v>#DIV/0!</v>
      </c>
      <c r="H159" s="457">
        <f>'2.mell. önkormányzat'!H145</f>
        <v>0</v>
      </c>
      <c r="I159" s="465" t="e">
        <f t="shared" si="4"/>
        <v>#DIV/0!</v>
      </c>
      <c r="J159" s="192"/>
      <c r="K159" s="202"/>
      <c r="L159" s="128"/>
    </row>
    <row r="160" spans="1:12" s="190" customFormat="1" ht="12" customHeight="1">
      <c r="A160" s="125" t="s">
        <v>209</v>
      </c>
      <c r="B160" s="191" t="s">
        <v>341</v>
      </c>
      <c r="C160" s="457">
        <f>'2.mell. önkormányzat'!C146</f>
        <v>0</v>
      </c>
      <c r="D160" s="457">
        <f>'2.mell. önkormányzat'!D146</f>
        <v>0</v>
      </c>
      <c r="E160" s="457">
        <f>'2.mell. önkormányzat'!E146</f>
        <v>0</v>
      </c>
      <c r="F160" s="457">
        <f>'2.mell. önkormányzat'!F146</f>
        <v>0</v>
      </c>
      <c r="G160" s="457" t="e">
        <f>'2.mell. önkormányzat'!G146</f>
        <v>#DIV/0!</v>
      </c>
      <c r="H160" s="457">
        <f>'2.mell. önkormányzat'!H146</f>
        <v>0</v>
      </c>
      <c r="I160" s="465" t="e">
        <f t="shared" si="4"/>
        <v>#DIV/0!</v>
      </c>
      <c r="J160" s="192"/>
      <c r="K160" s="202"/>
      <c r="L160" s="128"/>
    </row>
    <row r="161" spans="1:18" s="190" customFormat="1" ht="13.5" customHeight="1">
      <c r="A161" s="244" t="s">
        <v>211</v>
      </c>
      <c r="B161" s="245" t="s">
        <v>342</v>
      </c>
      <c r="C161" s="475">
        <f>+C141+C145+C150+C156</f>
        <v>47727858</v>
      </c>
      <c r="D161" s="475">
        <f>+D141+D145+D150+D156</f>
        <v>20000</v>
      </c>
      <c r="E161" s="475">
        <f>+E141+E145+E150+E156</f>
        <v>6617000</v>
      </c>
      <c r="F161" s="475">
        <f>+F141+F145+F150+F156</f>
        <v>13182</v>
      </c>
      <c r="G161" s="472">
        <f>F161/E161*100</f>
        <v>0.1992141453831041</v>
      </c>
      <c r="H161" s="475">
        <f>+H141+H145+H150+H156</f>
        <v>5700</v>
      </c>
      <c r="I161" s="472">
        <f t="shared" si="4"/>
        <v>0.08614175608281699</v>
      </c>
      <c r="J161" s="217"/>
      <c r="K161" s="202"/>
      <c r="L161" s="218"/>
      <c r="O161" s="219"/>
      <c r="P161" s="220"/>
      <c r="Q161" s="220"/>
      <c r="R161" s="220"/>
    </row>
    <row r="162" spans="1:12" s="124" customFormat="1" ht="15" customHeight="1">
      <c r="A162" s="221" t="s">
        <v>343</v>
      </c>
      <c r="B162" s="222" t="s">
        <v>344</v>
      </c>
      <c r="C162" s="434">
        <f>+C140+C161</f>
        <v>369194197</v>
      </c>
      <c r="D162" s="434">
        <f>+D140+D161</f>
        <v>31536</v>
      </c>
      <c r="E162" s="434">
        <f>+E140+E161</f>
        <v>329141733</v>
      </c>
      <c r="F162" s="434">
        <f>+F140+F161</f>
        <v>199500</v>
      </c>
      <c r="G162" s="422">
        <f>F162/E162*100</f>
        <v>0.06061218617938066</v>
      </c>
      <c r="H162" s="434">
        <f>+H140+H161</f>
        <v>294578</v>
      </c>
      <c r="I162" s="422">
        <f t="shared" si="4"/>
        <v>0.0894988299766897</v>
      </c>
      <c r="J162" s="223"/>
      <c r="K162" s="122"/>
      <c r="L162" s="218"/>
    </row>
    <row r="163" ht="7.5" customHeight="1">
      <c r="K163" s="90"/>
    </row>
    <row r="164" spans="1:12" ht="12" customHeight="1">
      <c r="A164" s="224" t="s">
        <v>345</v>
      </c>
      <c r="B164" s="225"/>
      <c r="C164" s="226"/>
      <c r="D164" s="226"/>
      <c r="E164" s="226"/>
      <c r="F164" s="226"/>
      <c r="G164" s="226"/>
      <c r="H164" s="226"/>
      <c r="I164" s="226"/>
      <c r="J164" s="226"/>
      <c r="K164" s="90"/>
      <c r="L164" s="95"/>
    </row>
    <row r="165" spans="1:12" ht="7.5" customHeight="1">
      <c r="A165" s="758"/>
      <c r="B165" s="758"/>
      <c r="C165" s="102" t="s">
        <v>72</v>
      </c>
      <c r="D165" s="101"/>
      <c r="E165" s="101"/>
      <c r="F165" s="104" t="s">
        <v>72</v>
      </c>
      <c r="G165" s="101"/>
      <c r="I165" s="104" t="s">
        <v>72</v>
      </c>
      <c r="J165" s="104"/>
      <c r="K165" s="90"/>
      <c r="L165" s="227"/>
    </row>
    <row r="166" spans="1:13" ht="25.5" customHeight="1">
      <c r="A166" s="228">
        <v>1</v>
      </c>
      <c r="B166" s="229" t="s">
        <v>346</v>
      </c>
      <c r="C166" s="476">
        <f>+C66-C140</f>
        <v>29065567</v>
      </c>
      <c r="D166" s="476">
        <f>+D66-D140</f>
        <v>0</v>
      </c>
      <c r="E166" s="476">
        <f>+E66-E140</f>
        <v>28049709</v>
      </c>
      <c r="F166" s="476">
        <f>+F66-F140</f>
        <v>882</v>
      </c>
      <c r="G166" s="477"/>
      <c r="H166" s="476">
        <f>+H66-H140</f>
        <v>13718</v>
      </c>
      <c r="I166" s="230"/>
      <c r="J166" s="231"/>
      <c r="K166" s="232"/>
      <c r="L166" s="233"/>
      <c r="M166" s="234"/>
    </row>
    <row r="167" spans="1:12" ht="25.5" customHeight="1">
      <c r="A167" s="228" t="s">
        <v>101</v>
      </c>
      <c r="B167" s="229" t="s">
        <v>347</v>
      </c>
      <c r="C167" s="476">
        <f>+C94-C161</f>
        <v>-29065567</v>
      </c>
      <c r="D167" s="476">
        <f>+D94-D161</f>
        <v>0</v>
      </c>
      <c r="E167" s="476">
        <f>+E94-E161</f>
        <v>13081149</v>
      </c>
      <c r="F167" s="476">
        <f>+F94-F161</f>
        <v>6461</v>
      </c>
      <c r="G167" s="477"/>
      <c r="H167" s="476">
        <f>+H94-H161</f>
        <v>-5700</v>
      </c>
      <c r="I167" s="230"/>
      <c r="J167" s="231"/>
      <c r="K167" s="232"/>
      <c r="L167" s="233"/>
    </row>
  </sheetData>
  <sheetProtection/>
  <mergeCells count="6">
    <mergeCell ref="A3:C3"/>
    <mergeCell ref="A165:B165"/>
    <mergeCell ref="A8:B8"/>
    <mergeCell ref="A99:B99"/>
    <mergeCell ref="A70:B70"/>
    <mergeCell ref="A120:B120"/>
  </mergeCells>
  <printOptions horizontalCentered="1"/>
  <pageMargins left="0.5511811023622047" right="0.5511811023622047" top="0.3937007874015748" bottom="0.6692913385826772" header="0" footer="0"/>
  <pageSetup fitToHeight="0" horizontalDpi="600" verticalDpi="600" orientation="portrait" paperSize="9" scale="93" r:id="rId1"/>
  <headerFooter alignWithMargins="0">
    <oddHeader>&amp;C&amp;"Times New Roman CE,Félkövér"&amp;12
&amp;10
</oddHeader>
  </headerFooter>
  <rowBreaks count="2" manualBreakCount="2">
    <brk id="66" max="255" man="1"/>
    <brk id="117" max="255" man="1"/>
  </rowBreaks>
</worksheet>
</file>

<file path=xl/worksheets/sheet4.xml><?xml version="1.0" encoding="utf-8"?>
<worksheet xmlns="http://schemas.openxmlformats.org/spreadsheetml/2006/main" xmlns:r="http://schemas.openxmlformats.org/officeDocument/2006/relationships">
  <sheetPr>
    <tabColor indexed="47"/>
  </sheetPr>
  <dimension ref="A1:M33"/>
  <sheetViews>
    <sheetView view="pageBreakPreview" zoomScale="120" zoomScaleNormal="140" zoomScaleSheetLayoutView="120" zoomScalePageLayoutView="0" workbookViewId="0" topLeftCell="B1">
      <pane ySplit="6" topLeftCell="BM7" activePane="bottomLeft" state="frozen"/>
      <selection pane="topLeft" activeCell="A1" sqref="A1"/>
      <selection pane="bottomLeft" activeCell="F19" sqref="F19"/>
    </sheetView>
  </sheetViews>
  <sheetFormatPr defaultColWidth="9.140625" defaultRowHeight="12.75"/>
  <cols>
    <col min="1" max="1" width="60.7109375" style="556" customWidth="1"/>
    <col min="2" max="2" width="7.7109375" style="556" customWidth="1"/>
    <col min="3" max="3" width="5.00390625" style="556" customWidth="1"/>
    <col min="4" max="4" width="7.7109375" style="556" customWidth="1"/>
    <col min="5" max="5" width="5.00390625" style="556" customWidth="1"/>
    <col min="6" max="6" width="7.7109375" style="556" customWidth="1"/>
    <col min="7" max="7" width="5.00390625" style="556" customWidth="1"/>
    <col min="8" max="8" width="7.28125" style="556" hidden="1" customWidth="1"/>
    <col min="9" max="9" width="5.00390625" style="556" hidden="1" customWidth="1"/>
    <col min="10" max="11" width="7.7109375" style="556" hidden="1" customWidth="1"/>
    <col min="12" max="12" width="7.28125" style="556" hidden="1" customWidth="1"/>
    <col min="13" max="13" width="5.00390625" style="556" hidden="1" customWidth="1"/>
  </cols>
  <sheetData>
    <row r="1" spans="1:13" ht="13.5">
      <c r="A1" s="554"/>
      <c r="B1" s="554"/>
      <c r="C1" s="554"/>
      <c r="D1" s="554"/>
      <c r="E1" s="554"/>
      <c r="F1" s="554"/>
      <c r="G1" s="557" t="s">
        <v>526</v>
      </c>
      <c r="H1" s="554"/>
      <c r="I1" s="678"/>
      <c r="J1" s="554"/>
      <c r="K1" s="557" t="s">
        <v>527</v>
      </c>
      <c r="L1" s="554"/>
      <c r="M1" s="557" t="s">
        <v>526</v>
      </c>
    </row>
    <row r="2" spans="1:13" ht="13.5">
      <c r="A2" s="554"/>
      <c r="B2" s="554"/>
      <c r="C2" s="554"/>
      <c r="D2" s="554"/>
      <c r="E2" s="554"/>
      <c r="F2" s="554"/>
      <c r="G2" s="557"/>
      <c r="H2" s="554"/>
      <c r="I2" s="678"/>
      <c r="J2" s="554"/>
      <c r="K2" s="557"/>
      <c r="L2" s="554"/>
      <c r="M2" s="678"/>
    </row>
    <row r="3" spans="1:13" ht="31.5">
      <c r="A3" s="679" t="s">
        <v>559</v>
      </c>
      <c r="B3" s="679"/>
      <c r="C3" s="679"/>
      <c r="D3" s="679"/>
      <c r="E3" s="679"/>
      <c r="F3" s="679"/>
      <c r="G3" s="679"/>
      <c r="H3" s="679"/>
      <c r="I3" s="679"/>
      <c r="J3" s="679"/>
      <c r="K3" s="679"/>
      <c r="L3" s="679"/>
      <c r="M3" s="679"/>
    </row>
    <row r="4" spans="1:13" ht="9.75" customHeight="1">
      <c r="A4" s="554"/>
      <c r="B4" s="554"/>
      <c r="C4" s="554"/>
      <c r="D4" s="554"/>
      <c r="E4" s="554"/>
      <c r="F4" s="554"/>
      <c r="G4" s="554"/>
      <c r="H4" s="554"/>
      <c r="I4" s="554"/>
      <c r="J4" s="554"/>
      <c r="K4" s="554"/>
      <c r="L4" s="554"/>
      <c r="M4" s="554"/>
    </row>
    <row r="5" spans="1:13" ht="48" customHeight="1">
      <c r="A5" s="680" t="s">
        <v>528</v>
      </c>
      <c r="B5" s="681" t="s">
        <v>574</v>
      </c>
      <c r="C5" s="681"/>
      <c r="D5" s="681" t="s">
        <v>575</v>
      </c>
      <c r="E5" s="681"/>
      <c r="F5" s="682" t="s">
        <v>576</v>
      </c>
      <c r="G5" s="682"/>
      <c r="H5" s="683" t="s">
        <v>555</v>
      </c>
      <c r="I5" s="684"/>
      <c r="J5" s="685" t="s">
        <v>529</v>
      </c>
      <c r="K5" s="686"/>
      <c r="L5" s="683" t="s">
        <v>530</v>
      </c>
      <c r="M5" s="684"/>
    </row>
    <row r="6" spans="1:13" ht="7.5" customHeight="1">
      <c r="A6" s="687"/>
      <c r="B6" s="688"/>
      <c r="C6" s="688"/>
      <c r="D6" s="688"/>
      <c r="E6" s="688"/>
      <c r="F6" s="689"/>
      <c r="G6" s="690"/>
      <c r="H6" s="691"/>
      <c r="I6" s="690"/>
      <c r="J6" s="691"/>
      <c r="K6" s="690"/>
      <c r="L6" s="691"/>
      <c r="M6" s="690"/>
    </row>
    <row r="7" spans="1:13" ht="13.5" customHeight="1">
      <c r="A7" s="692" t="s">
        <v>531</v>
      </c>
      <c r="B7" s="693"/>
      <c r="C7" s="693"/>
      <c r="D7" s="693"/>
      <c r="E7" s="693"/>
      <c r="F7" s="694"/>
      <c r="G7" s="695"/>
      <c r="H7" s="696"/>
      <c r="I7" s="695"/>
      <c r="J7" s="696"/>
      <c r="K7" s="695"/>
      <c r="L7" s="696"/>
      <c r="M7" s="695"/>
    </row>
    <row r="8" spans="1:13" ht="13.5" customHeight="1">
      <c r="A8" s="697" t="s">
        <v>532</v>
      </c>
      <c r="B8" s="698">
        <v>13</v>
      </c>
      <c r="C8" s="699" t="s">
        <v>533</v>
      </c>
      <c r="D8" s="698">
        <v>12</v>
      </c>
      <c r="E8" s="699" t="s">
        <v>533</v>
      </c>
      <c r="F8" s="698">
        <v>13</v>
      </c>
      <c r="G8" s="699" t="s">
        <v>533</v>
      </c>
      <c r="H8" s="698" t="e">
        <f>H9+H10+#REF!</f>
        <v>#REF!</v>
      </c>
      <c r="I8" s="700" t="s">
        <v>533</v>
      </c>
      <c r="J8" s="701">
        <f>SUM(J10:J11)</f>
        <v>13</v>
      </c>
      <c r="K8" s="701" t="s">
        <v>533</v>
      </c>
      <c r="L8" s="698" t="e">
        <f>L9+L10+#REF!</f>
        <v>#REF!</v>
      </c>
      <c r="M8" s="700" t="s">
        <v>533</v>
      </c>
    </row>
    <row r="9" spans="1:13" ht="13.5" customHeight="1">
      <c r="A9" s="702" t="s">
        <v>534</v>
      </c>
      <c r="B9" s="703">
        <v>1</v>
      </c>
      <c r="C9" s="704" t="s">
        <v>533</v>
      </c>
      <c r="D9" s="703">
        <v>1</v>
      </c>
      <c r="E9" s="704" t="s">
        <v>533</v>
      </c>
      <c r="F9" s="703">
        <v>1</v>
      </c>
      <c r="G9" s="704" t="s">
        <v>533</v>
      </c>
      <c r="H9" s="703">
        <v>1</v>
      </c>
      <c r="I9" s="704" t="s">
        <v>533</v>
      </c>
      <c r="J9" s="701"/>
      <c r="K9" s="701"/>
      <c r="L9" s="703">
        <v>1</v>
      </c>
      <c r="M9" s="704" t="s">
        <v>533</v>
      </c>
    </row>
    <row r="10" spans="1:13" ht="13.5" customHeight="1">
      <c r="A10" s="705" t="s">
        <v>535</v>
      </c>
      <c r="B10" s="706">
        <v>12</v>
      </c>
      <c r="C10" s="700" t="s">
        <v>533</v>
      </c>
      <c r="D10" s="706">
        <v>11</v>
      </c>
      <c r="E10" s="700" t="s">
        <v>533</v>
      </c>
      <c r="F10" s="707">
        <v>12</v>
      </c>
      <c r="G10" s="700" t="s">
        <v>533</v>
      </c>
      <c r="H10" s="707">
        <v>13</v>
      </c>
      <c r="I10" s="700" t="s">
        <v>533</v>
      </c>
      <c r="J10" s="708">
        <v>12</v>
      </c>
      <c r="K10" s="709" t="s">
        <v>533</v>
      </c>
      <c r="L10" s="707">
        <v>12</v>
      </c>
      <c r="M10" s="700" t="s">
        <v>533</v>
      </c>
    </row>
    <row r="11" spans="1:13" ht="13.5" customHeight="1" hidden="1">
      <c r="A11" s="710" t="s">
        <v>536</v>
      </c>
      <c r="B11" s="711">
        <v>0</v>
      </c>
      <c r="C11" s="712" t="s">
        <v>533</v>
      </c>
      <c r="D11" s="711">
        <v>0</v>
      </c>
      <c r="E11" s="712" t="s">
        <v>533</v>
      </c>
      <c r="F11" s="711">
        <v>0</v>
      </c>
      <c r="G11" s="712" t="s">
        <v>533</v>
      </c>
      <c r="H11" s="713">
        <v>1</v>
      </c>
      <c r="I11" s="712" t="s">
        <v>533</v>
      </c>
      <c r="J11" s="714">
        <v>1</v>
      </c>
      <c r="K11" s="715" t="s">
        <v>533</v>
      </c>
      <c r="L11" s="713">
        <v>1</v>
      </c>
      <c r="M11" s="712" t="s">
        <v>533</v>
      </c>
    </row>
    <row r="12" spans="1:13" ht="13.5" customHeight="1">
      <c r="A12" s="716" t="s">
        <v>537</v>
      </c>
      <c r="B12" s="717">
        <v>7</v>
      </c>
      <c r="C12" s="718" t="s">
        <v>533</v>
      </c>
      <c r="D12" s="717">
        <v>6</v>
      </c>
      <c r="E12" s="718" t="s">
        <v>533</v>
      </c>
      <c r="F12" s="717">
        <v>7</v>
      </c>
      <c r="G12" s="718" t="s">
        <v>533</v>
      </c>
      <c r="H12" s="713">
        <v>5</v>
      </c>
      <c r="I12" s="712" t="s">
        <v>533</v>
      </c>
      <c r="J12" s="719"/>
      <c r="K12" s="720"/>
      <c r="L12" s="713">
        <v>5</v>
      </c>
      <c r="M12" s="712" t="s">
        <v>533</v>
      </c>
    </row>
    <row r="13" spans="1:13" s="60" customFormat="1" ht="7.5" customHeight="1">
      <c r="A13" s="724"/>
      <c r="B13" s="725"/>
      <c r="C13" s="726"/>
      <c r="D13" s="725"/>
      <c r="E13" s="726"/>
      <c r="F13" s="725"/>
      <c r="G13" s="700"/>
      <c r="H13" s="727"/>
      <c r="I13" s="728"/>
      <c r="J13" s="706"/>
      <c r="K13" s="700"/>
      <c r="L13" s="727"/>
      <c r="M13" s="728"/>
    </row>
    <row r="14" spans="1:13" s="60" customFormat="1" ht="13.5" customHeight="1">
      <c r="A14" s="729" t="s">
        <v>538</v>
      </c>
      <c r="B14" s="730">
        <v>61</v>
      </c>
      <c r="C14" s="731" t="s">
        <v>533</v>
      </c>
      <c r="D14" s="730">
        <v>59</v>
      </c>
      <c r="E14" s="731" t="s">
        <v>533</v>
      </c>
      <c r="F14" s="730">
        <v>45</v>
      </c>
      <c r="G14" s="731" t="s">
        <v>533</v>
      </c>
      <c r="H14" s="730">
        <f>SUM(H15:H18)</f>
        <v>145</v>
      </c>
      <c r="I14" s="731" t="s">
        <v>533</v>
      </c>
      <c r="J14" s="721"/>
      <c r="K14" s="722"/>
      <c r="L14" s="730">
        <f>SUM(L15:L18)</f>
        <v>109</v>
      </c>
      <c r="M14" s="731" t="s">
        <v>533</v>
      </c>
    </row>
    <row r="15" spans="1:13" s="60" customFormat="1" ht="13.5" customHeight="1" hidden="1">
      <c r="A15" s="724" t="s">
        <v>539</v>
      </c>
      <c r="B15" s="723">
        <v>0</v>
      </c>
      <c r="C15" s="732" t="s">
        <v>533</v>
      </c>
      <c r="D15" s="723">
        <v>0</v>
      </c>
      <c r="E15" s="732" t="s">
        <v>533</v>
      </c>
      <c r="F15" s="723">
        <v>0</v>
      </c>
      <c r="G15" s="732" t="s">
        <v>533</v>
      </c>
      <c r="H15" s="733"/>
      <c r="I15" s="734" t="s">
        <v>533</v>
      </c>
      <c r="J15" s="735">
        <v>55</v>
      </c>
      <c r="K15" s="734" t="s">
        <v>533</v>
      </c>
      <c r="L15" s="733"/>
      <c r="M15" s="734" t="s">
        <v>533</v>
      </c>
    </row>
    <row r="16" spans="1:13" s="60" customFormat="1" ht="13.5" customHeight="1" hidden="1">
      <c r="A16" s="724" t="s">
        <v>540</v>
      </c>
      <c r="B16" s="723">
        <v>0</v>
      </c>
      <c r="C16" s="732" t="s">
        <v>533</v>
      </c>
      <c r="D16" s="723">
        <v>0</v>
      </c>
      <c r="E16" s="732" t="s">
        <v>533</v>
      </c>
      <c r="F16" s="723">
        <v>0</v>
      </c>
      <c r="G16" s="700" t="s">
        <v>533</v>
      </c>
      <c r="H16" s="733"/>
      <c r="I16" s="709" t="s">
        <v>533</v>
      </c>
      <c r="J16" s="708">
        <v>16</v>
      </c>
      <c r="K16" s="709" t="s">
        <v>533</v>
      </c>
      <c r="L16" s="733"/>
      <c r="M16" s="709" t="s">
        <v>533</v>
      </c>
    </row>
    <row r="17" spans="1:13" s="60" customFormat="1" ht="13.5" customHeight="1">
      <c r="A17" s="724" t="s">
        <v>541</v>
      </c>
      <c r="B17" s="723">
        <v>61</v>
      </c>
      <c r="C17" s="732" t="s">
        <v>533</v>
      </c>
      <c r="D17" s="723">
        <v>59</v>
      </c>
      <c r="E17" s="732" t="s">
        <v>533</v>
      </c>
      <c r="F17" s="723">
        <v>45</v>
      </c>
      <c r="G17" s="700" t="s">
        <v>533</v>
      </c>
      <c r="H17" s="723">
        <v>128</v>
      </c>
      <c r="I17" s="700" t="s">
        <v>533</v>
      </c>
      <c r="J17" s="708">
        <v>50</v>
      </c>
      <c r="K17" s="709" t="s">
        <v>533</v>
      </c>
      <c r="L17" s="723">
        <v>109</v>
      </c>
      <c r="M17" s="700" t="s">
        <v>533</v>
      </c>
    </row>
    <row r="18" spans="1:13" s="60" customFormat="1" ht="13.5" customHeight="1" hidden="1">
      <c r="A18" s="736" t="s">
        <v>542</v>
      </c>
      <c r="B18" s="707">
        <v>0</v>
      </c>
      <c r="C18" s="737" t="s">
        <v>533</v>
      </c>
      <c r="D18" s="707">
        <v>0</v>
      </c>
      <c r="E18" s="737" t="s">
        <v>533</v>
      </c>
      <c r="F18" s="707">
        <v>0</v>
      </c>
      <c r="G18" s="700" t="s">
        <v>533</v>
      </c>
      <c r="H18" s="723">
        <v>17</v>
      </c>
      <c r="I18" s="700" t="s">
        <v>533</v>
      </c>
      <c r="J18" s="708">
        <v>4</v>
      </c>
      <c r="K18" s="709" t="s">
        <v>533</v>
      </c>
      <c r="L18" s="723">
        <v>0</v>
      </c>
      <c r="M18" s="700" t="s">
        <v>533</v>
      </c>
    </row>
    <row r="19" spans="1:13" ht="13.5" customHeight="1">
      <c r="A19" s="738" t="s">
        <v>543</v>
      </c>
      <c r="B19" s="739">
        <v>74</v>
      </c>
      <c r="C19" s="740" t="s">
        <v>533</v>
      </c>
      <c r="D19" s="739">
        <v>71</v>
      </c>
      <c r="E19" s="740" t="s">
        <v>533</v>
      </c>
      <c r="F19" s="739">
        <v>75</v>
      </c>
      <c r="G19" s="741" t="s">
        <v>533</v>
      </c>
      <c r="H19" s="739" t="e">
        <f>H8+H14+#REF!</f>
        <v>#REF!</v>
      </c>
      <c r="I19" s="741" t="s">
        <v>533</v>
      </c>
      <c r="J19" s="696"/>
      <c r="K19" s="695"/>
      <c r="L19" s="739" t="e">
        <f>L8+L14+#REF!</f>
        <v>#REF!</v>
      </c>
      <c r="M19" s="741" t="s">
        <v>533</v>
      </c>
    </row>
    <row r="20" spans="1:13" ht="7.5" customHeight="1">
      <c r="A20" s="687"/>
      <c r="B20" s="688"/>
      <c r="C20" s="688"/>
      <c r="D20" s="688"/>
      <c r="E20" s="688"/>
      <c r="F20" s="689"/>
      <c r="G20" s="690"/>
      <c r="H20" s="691"/>
      <c r="I20" s="690"/>
      <c r="J20" s="691"/>
      <c r="K20" s="690"/>
      <c r="L20" s="691"/>
      <c r="M20" s="690"/>
    </row>
    <row r="21" spans="1:13" ht="13.5" customHeight="1">
      <c r="A21" s="692" t="s">
        <v>544</v>
      </c>
      <c r="B21" s="693"/>
      <c r="C21" s="693"/>
      <c r="D21" s="693"/>
      <c r="E21" s="693"/>
      <c r="F21" s="694"/>
      <c r="G21" s="695"/>
      <c r="H21" s="696"/>
      <c r="I21" s="695"/>
      <c r="J21" s="696"/>
      <c r="K21" s="695"/>
      <c r="L21" s="696"/>
      <c r="M21" s="695"/>
    </row>
    <row r="22" spans="1:13" ht="13.5" customHeight="1">
      <c r="A22" s="742" t="s">
        <v>545</v>
      </c>
      <c r="B22" s="698">
        <v>9</v>
      </c>
      <c r="C22" s="699" t="s">
        <v>533</v>
      </c>
      <c r="D22" s="698">
        <v>9</v>
      </c>
      <c r="E22" s="699" t="s">
        <v>533</v>
      </c>
      <c r="F22" s="698">
        <v>9</v>
      </c>
      <c r="G22" s="699" t="s">
        <v>533</v>
      </c>
      <c r="H22" s="698">
        <f>H23</f>
        <v>11</v>
      </c>
      <c r="I22" s="700" t="s">
        <v>533</v>
      </c>
      <c r="J22" s="701">
        <f>SUM(J23:J25)</f>
        <v>13</v>
      </c>
      <c r="K22" s="701" t="s">
        <v>533</v>
      </c>
      <c r="L22" s="698">
        <f>L23</f>
        <v>10</v>
      </c>
      <c r="M22" s="700" t="s">
        <v>533</v>
      </c>
    </row>
    <row r="23" spans="1:13" ht="13.5" customHeight="1">
      <c r="A23" s="743" t="s">
        <v>546</v>
      </c>
      <c r="B23" s="706">
        <v>9</v>
      </c>
      <c r="C23" s="700" t="s">
        <v>533</v>
      </c>
      <c r="D23" s="706">
        <v>9</v>
      </c>
      <c r="E23" s="700" t="s">
        <v>533</v>
      </c>
      <c r="F23" s="707">
        <v>9</v>
      </c>
      <c r="G23" s="700" t="s">
        <v>533</v>
      </c>
      <c r="H23" s="707">
        <v>11</v>
      </c>
      <c r="I23" s="700" t="s">
        <v>533</v>
      </c>
      <c r="J23" s="708">
        <v>13</v>
      </c>
      <c r="K23" s="709" t="s">
        <v>533</v>
      </c>
      <c r="L23" s="707">
        <v>10</v>
      </c>
      <c r="M23" s="700" t="s">
        <v>533</v>
      </c>
    </row>
    <row r="24" spans="1:13" s="747" customFormat="1" ht="13.5" customHeight="1">
      <c r="A24" s="744" t="s">
        <v>547</v>
      </c>
      <c r="B24" s="745">
        <v>1</v>
      </c>
      <c r="C24" s="746" t="s">
        <v>533</v>
      </c>
      <c r="D24" s="745">
        <v>1</v>
      </c>
      <c r="E24" s="746" t="s">
        <v>533</v>
      </c>
      <c r="F24" s="745">
        <v>1</v>
      </c>
      <c r="G24" s="746" t="s">
        <v>533</v>
      </c>
      <c r="H24" s="745">
        <v>1</v>
      </c>
      <c r="I24" s="746" t="s">
        <v>533</v>
      </c>
      <c r="J24" s="745"/>
      <c r="K24" s="746"/>
      <c r="L24" s="745">
        <v>1</v>
      </c>
      <c r="M24" s="746" t="s">
        <v>533</v>
      </c>
    </row>
    <row r="25" spans="1:13" ht="13.5" customHeight="1" hidden="1">
      <c r="A25" s="748" t="s">
        <v>548</v>
      </c>
      <c r="B25" s="698">
        <f>B26</f>
        <v>0</v>
      </c>
      <c r="C25" s="699" t="s">
        <v>533</v>
      </c>
      <c r="D25" s="698">
        <f>D26</f>
        <v>0</v>
      </c>
      <c r="E25" s="699" t="s">
        <v>533</v>
      </c>
      <c r="F25" s="698">
        <f>F26</f>
        <v>0</v>
      </c>
      <c r="G25" s="699" t="s">
        <v>533</v>
      </c>
      <c r="H25" s="709">
        <f>SUM(H30:H35)</f>
        <v>0</v>
      </c>
      <c r="I25" s="709" t="s">
        <v>533</v>
      </c>
      <c r="J25" s="709">
        <f>SUM(J30:J35)</f>
        <v>0</v>
      </c>
      <c r="K25" s="709" t="s">
        <v>533</v>
      </c>
      <c r="L25" s="709">
        <f>SUM(L30:L35)</f>
        <v>0</v>
      </c>
      <c r="M25" s="709" t="s">
        <v>533</v>
      </c>
    </row>
    <row r="26" spans="1:13" s="60" customFormat="1" ht="13.5" customHeight="1" hidden="1">
      <c r="A26" s="749" t="s">
        <v>549</v>
      </c>
      <c r="B26" s="706">
        <v>0</v>
      </c>
      <c r="C26" s="700" t="s">
        <v>533</v>
      </c>
      <c r="D26" s="706">
        <v>0</v>
      </c>
      <c r="E26" s="700" t="s">
        <v>533</v>
      </c>
      <c r="F26" s="706">
        <v>0</v>
      </c>
      <c r="G26" s="700" t="s">
        <v>533</v>
      </c>
      <c r="H26" s="708">
        <v>1</v>
      </c>
      <c r="I26" s="709" t="s">
        <v>533</v>
      </c>
      <c r="J26" s="708">
        <v>1</v>
      </c>
      <c r="K26" s="709" t="s">
        <v>533</v>
      </c>
      <c r="L26" s="708">
        <v>1</v>
      </c>
      <c r="M26" s="709" t="s">
        <v>533</v>
      </c>
    </row>
    <row r="27" spans="1:13" ht="13.5" customHeight="1">
      <c r="A27" s="738" t="s">
        <v>550</v>
      </c>
      <c r="B27" s="750">
        <f>B22+B25</f>
        <v>9</v>
      </c>
      <c r="C27" s="741" t="s">
        <v>533</v>
      </c>
      <c r="D27" s="750">
        <f>D22+D25</f>
        <v>9</v>
      </c>
      <c r="E27" s="741" t="s">
        <v>533</v>
      </c>
      <c r="F27" s="750">
        <f>F22+F25</f>
        <v>9</v>
      </c>
      <c r="G27" s="741" t="s">
        <v>533</v>
      </c>
      <c r="H27" s="750">
        <f>H22+H25</f>
        <v>11</v>
      </c>
      <c r="I27" s="741" t="s">
        <v>533</v>
      </c>
      <c r="J27" s="696"/>
      <c r="K27" s="695"/>
      <c r="L27" s="750">
        <f>L22+L25</f>
        <v>10</v>
      </c>
      <c r="M27" s="741" t="s">
        <v>533</v>
      </c>
    </row>
    <row r="28" ht="7.5" customHeight="1"/>
    <row r="29" ht="12.75">
      <c r="A29" s="556" t="s">
        <v>551</v>
      </c>
    </row>
    <row r="30" spans="1:7" ht="24.75" customHeight="1">
      <c r="A30" s="761" t="s">
        <v>552</v>
      </c>
      <c r="B30" s="761"/>
      <c r="C30" s="761"/>
      <c r="D30" s="761"/>
      <c r="E30" s="761"/>
      <c r="F30" s="761"/>
      <c r="G30" s="761"/>
    </row>
    <row r="31" spans="1:7" ht="24.75" customHeight="1">
      <c r="A31" s="761" t="s">
        <v>556</v>
      </c>
      <c r="B31" s="761"/>
      <c r="C31" s="761"/>
      <c r="D31" s="761"/>
      <c r="E31" s="761"/>
      <c r="F31" s="761"/>
      <c r="G31" s="761"/>
    </row>
    <row r="32" spans="1:11" ht="24.75" customHeight="1" hidden="1">
      <c r="A32" s="760" t="s">
        <v>553</v>
      </c>
      <c r="B32" s="760"/>
      <c r="C32" s="760"/>
      <c r="D32" s="760"/>
      <c r="E32" s="760"/>
      <c r="F32" s="760"/>
      <c r="G32" s="760"/>
      <c r="H32" s="760"/>
      <c r="I32" s="760"/>
      <c r="J32" s="760"/>
      <c r="K32" s="760"/>
    </row>
    <row r="33" spans="1:11" ht="24.75" customHeight="1" hidden="1">
      <c r="A33" s="760" t="s">
        <v>554</v>
      </c>
      <c r="B33" s="760"/>
      <c r="C33" s="760"/>
      <c r="D33" s="760"/>
      <c r="E33" s="760"/>
      <c r="F33" s="760"/>
      <c r="G33" s="760"/>
      <c r="H33" s="760"/>
      <c r="I33" s="760"/>
      <c r="J33" s="760"/>
      <c r="K33" s="760"/>
    </row>
  </sheetData>
  <sheetProtection/>
  <mergeCells count="4">
    <mergeCell ref="A33:K33"/>
    <mergeCell ref="A32:K32"/>
    <mergeCell ref="A30:G30"/>
    <mergeCell ref="A31:G31"/>
  </mergeCells>
  <printOptions horizontalCentered="1"/>
  <pageMargins left="0.5905511811023623" right="0.5905511811023623" top="0.984251968503937" bottom="0.5905511811023623"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indexed="10"/>
  </sheetPr>
  <dimension ref="A1:P183"/>
  <sheetViews>
    <sheetView view="pageBreakPreview" zoomScale="140" zoomScaleSheetLayoutView="140" zoomScalePageLayoutView="0" workbookViewId="0" topLeftCell="A96">
      <selection activeCell="C99" sqref="C99"/>
    </sheetView>
  </sheetViews>
  <sheetFormatPr defaultColWidth="9.28125" defaultRowHeight="12.75"/>
  <cols>
    <col min="1" max="1" width="6.28125" style="313" customWidth="1"/>
    <col min="2" max="2" width="55.7109375" style="314" customWidth="1"/>
    <col min="3" max="3" width="12.7109375" style="435" customWidth="1"/>
    <col min="4" max="4" width="9.7109375" style="436" hidden="1" customWidth="1"/>
    <col min="5" max="5" width="8.7109375" style="436" hidden="1" customWidth="1"/>
    <col min="6" max="7" width="9.7109375" style="436" hidden="1" customWidth="1"/>
    <col min="8" max="9" width="8.7109375" style="436" hidden="1" customWidth="1"/>
    <col min="10" max="16384" width="9.28125" style="270" customWidth="1"/>
  </cols>
  <sheetData>
    <row r="1" spans="1:9" s="257" customFormat="1" ht="12.75" customHeight="1">
      <c r="A1" s="253"/>
      <c r="B1" s="254"/>
      <c r="C1" s="591" t="s">
        <v>351</v>
      </c>
      <c r="D1" s="396"/>
      <c r="E1" s="396"/>
      <c r="F1" s="397"/>
      <c r="G1" s="398" t="s">
        <v>351</v>
      </c>
      <c r="H1" s="397"/>
      <c r="I1" s="441" t="s">
        <v>351</v>
      </c>
    </row>
    <row r="2" spans="1:3" s="590" customFormat="1" ht="13.5" customHeight="1">
      <c r="A2" s="762" t="s">
        <v>69</v>
      </c>
      <c r="B2" s="762"/>
      <c r="C2" s="762"/>
    </row>
    <row r="3" spans="1:3" s="590" customFormat="1" ht="13.5" customHeight="1">
      <c r="A3" s="757" t="s">
        <v>571</v>
      </c>
      <c r="B3" s="757"/>
      <c r="C3" s="757"/>
    </row>
    <row r="4" spans="1:9" s="261" customFormat="1" ht="21" customHeight="1" hidden="1">
      <c r="A4" s="258" t="s">
        <v>352</v>
      </c>
      <c r="B4" s="259"/>
      <c r="C4" s="399"/>
      <c r="D4" s="400"/>
      <c r="E4" s="400"/>
      <c r="F4" s="400"/>
      <c r="G4" s="400"/>
      <c r="H4" s="400"/>
      <c r="I4" s="400"/>
    </row>
    <row r="5" spans="1:9" s="261" customFormat="1" ht="15.75" customHeight="1" hidden="1">
      <c r="A5" s="258" t="s">
        <v>353</v>
      </c>
      <c r="B5" s="259"/>
      <c r="C5" s="399"/>
      <c r="D5" s="400"/>
      <c r="E5" s="400"/>
      <c r="F5" s="400"/>
      <c r="G5" s="400"/>
      <c r="H5" s="400"/>
      <c r="I5" s="400"/>
    </row>
    <row r="6" spans="1:9" s="261" customFormat="1" ht="9.75" customHeight="1">
      <c r="A6" s="382" t="s">
        <v>419</v>
      </c>
      <c r="B6" s="259"/>
      <c r="C6" s="400"/>
      <c r="D6" s="400"/>
      <c r="E6" s="400"/>
      <c r="F6" s="400"/>
      <c r="G6" s="400"/>
      <c r="H6" s="400"/>
      <c r="I6" s="400"/>
    </row>
    <row r="7" spans="1:9" s="267" customFormat="1" ht="12" customHeight="1">
      <c r="A7" s="265"/>
      <c r="B7" s="265"/>
      <c r="C7" s="404" t="s">
        <v>579</v>
      </c>
      <c r="D7" s="402"/>
      <c r="E7" s="402"/>
      <c r="F7" s="403"/>
      <c r="G7" s="404" t="s">
        <v>72</v>
      </c>
      <c r="H7" s="403"/>
      <c r="I7" s="440" t="s">
        <v>72</v>
      </c>
    </row>
    <row r="8" spans="1:9" ht="36" customHeight="1">
      <c r="A8" s="373" t="s">
        <v>354</v>
      </c>
      <c r="B8" s="373" t="s">
        <v>355</v>
      </c>
      <c r="C8" s="437" t="s">
        <v>573</v>
      </c>
      <c r="D8" s="437" t="s">
        <v>75</v>
      </c>
      <c r="E8" s="437" t="s">
        <v>76</v>
      </c>
      <c r="F8" s="437" t="s">
        <v>77</v>
      </c>
      <c r="G8" s="438" t="s">
        <v>78</v>
      </c>
      <c r="H8" s="437" t="s">
        <v>79</v>
      </c>
      <c r="I8" s="439" t="s">
        <v>80</v>
      </c>
    </row>
    <row r="9" spans="1:9" s="272" customFormat="1" ht="10.5" customHeight="1">
      <c r="A9" s="271">
        <v>1</v>
      </c>
      <c r="B9" s="271">
        <v>2</v>
      </c>
      <c r="C9" s="405">
        <v>3</v>
      </c>
      <c r="D9" s="405">
        <v>4</v>
      </c>
      <c r="E9" s="405">
        <v>5</v>
      </c>
      <c r="F9" s="405">
        <v>6</v>
      </c>
      <c r="G9" s="405">
        <v>7</v>
      </c>
      <c r="H9" s="405">
        <v>8</v>
      </c>
      <c r="I9" s="405">
        <v>9</v>
      </c>
    </row>
    <row r="10" spans="1:9" s="272" customFormat="1" ht="15.75" customHeight="1">
      <c r="A10" s="273"/>
      <c r="B10" s="273" t="s">
        <v>356</v>
      </c>
      <c r="C10" s="406"/>
      <c r="D10" s="407"/>
      <c r="E10" s="407"/>
      <c r="F10" s="407"/>
      <c r="G10" s="407"/>
      <c r="H10" s="407"/>
      <c r="I10" s="407"/>
    </row>
    <row r="11" spans="1:9" s="276" customFormat="1" ht="12.75" customHeight="1">
      <c r="A11" s="371" t="s">
        <v>81</v>
      </c>
      <c r="B11" s="118" t="s">
        <v>82</v>
      </c>
      <c r="C11" s="408">
        <f>C12+C14+C16+C18+C20+C22</f>
        <v>186603496</v>
      </c>
      <c r="D11" s="408">
        <f>D12+D14+D16+D18+D20+D22</f>
        <v>13268</v>
      </c>
      <c r="E11" s="408">
        <f>E12+E14+E16+E18+E20+E22</f>
        <v>186616764</v>
      </c>
      <c r="F11" s="408">
        <f>F12+F14+F16+F18+F20+F22</f>
        <v>81224</v>
      </c>
      <c r="G11" s="409">
        <f>F11/E11*100</f>
        <v>0.04352449279422721</v>
      </c>
      <c r="H11" s="408">
        <f>H12+H14+H16+H18+H20+H22</f>
        <v>140795</v>
      </c>
      <c r="I11" s="413">
        <f>H11/E11*100</f>
        <v>0.07544606228409362</v>
      </c>
    </row>
    <row r="12" spans="1:9" s="279" customFormat="1" ht="12" customHeight="1">
      <c r="A12" s="277" t="s">
        <v>83</v>
      </c>
      <c r="B12" s="278" t="s">
        <v>84</v>
      </c>
      <c r="C12" s="391">
        <v>67388156</v>
      </c>
      <c r="D12" s="391">
        <f>'2.mell. önkormányzat'!D12</f>
        <v>0</v>
      </c>
      <c r="E12" s="391">
        <f>'2.mell. önkormányzat'!E12</f>
        <v>67388156</v>
      </c>
      <c r="F12" s="391">
        <f>'2.mell. önkormányzat'!F12</f>
        <v>38693</v>
      </c>
      <c r="G12" s="391">
        <f>'2.mell. önkormányzat'!G12</f>
        <v>0.05741810178037814</v>
      </c>
      <c r="H12" s="391">
        <f>'2.mell. önkormányzat'!H12</f>
        <v>56551</v>
      </c>
      <c r="I12" s="414">
        <f>H12/E12*100</f>
        <v>0.08391830754353925</v>
      </c>
    </row>
    <row r="13" spans="1:9" s="279" customFormat="1" ht="24.75" customHeight="1">
      <c r="A13" s="277"/>
      <c r="B13" s="358" t="s">
        <v>85</v>
      </c>
      <c r="C13" s="391"/>
      <c r="D13" s="393"/>
      <c r="E13" s="393"/>
      <c r="F13" s="393"/>
      <c r="G13" s="394"/>
      <c r="H13" s="393"/>
      <c r="I13" s="414"/>
    </row>
    <row r="14" spans="1:9" s="280" customFormat="1" ht="12" customHeight="1">
      <c r="A14" s="277" t="s">
        <v>86</v>
      </c>
      <c r="B14" s="278" t="s">
        <v>87</v>
      </c>
      <c r="C14" s="391">
        <v>61484167</v>
      </c>
      <c r="D14" s="391">
        <f>'2.mell. önkormányzat'!D13</f>
        <v>-1863</v>
      </c>
      <c r="E14" s="391">
        <f>'2.mell. önkormányzat'!E13</f>
        <v>61482304</v>
      </c>
      <c r="F14" s="391">
        <f>'2.mell. önkormányzat'!F13</f>
        <v>22853</v>
      </c>
      <c r="G14" s="391">
        <f>'2.mell. önkormányzat'!G13</f>
        <v>0.03717004489617045</v>
      </c>
      <c r="H14" s="391">
        <f>'2.mell. önkormányzat'!H13</f>
        <v>41016</v>
      </c>
      <c r="I14" s="414">
        <f>H14/E14*100</f>
        <v>0.06671187859192786</v>
      </c>
    </row>
    <row r="15" spans="1:9" s="280" customFormat="1" ht="12" customHeight="1">
      <c r="A15" s="277"/>
      <c r="B15" s="359" t="s">
        <v>88</v>
      </c>
      <c r="C15" s="391"/>
      <c r="D15" s="393"/>
      <c r="E15" s="393"/>
      <c r="F15" s="393"/>
      <c r="G15" s="394"/>
      <c r="H15" s="393"/>
      <c r="I15" s="414"/>
    </row>
    <row r="16" spans="1:9" s="280" customFormat="1" ht="12" customHeight="1">
      <c r="A16" s="277" t="s">
        <v>89</v>
      </c>
      <c r="B16" s="278" t="s">
        <v>90</v>
      </c>
      <c r="C16" s="391">
        <v>54386413</v>
      </c>
      <c r="D16" s="391">
        <f>'2.mell. önkormányzat'!D14</f>
        <v>23550</v>
      </c>
      <c r="E16" s="391">
        <f>'2.mell. önkormányzat'!E14</f>
        <v>54409963</v>
      </c>
      <c r="F16" s="391">
        <f>'2.mell. önkormányzat'!F14</f>
        <v>12736</v>
      </c>
      <c r="G16" s="391">
        <f>'2.mell. önkormányzat'!G14</f>
        <v>0.023407477781229147</v>
      </c>
      <c r="H16" s="391">
        <f>'2.mell. önkormányzat'!H14</f>
        <v>24538</v>
      </c>
      <c r="I16" s="414">
        <f>H16/E16*100</f>
        <v>0.045098358181202954</v>
      </c>
    </row>
    <row r="17" spans="1:9" s="280" customFormat="1" ht="24.75" customHeight="1">
      <c r="A17" s="277"/>
      <c r="B17" s="358" t="s">
        <v>91</v>
      </c>
      <c r="C17" s="391"/>
      <c r="D17" s="393"/>
      <c r="E17" s="393"/>
      <c r="F17" s="393"/>
      <c r="G17" s="394"/>
      <c r="H17" s="393"/>
      <c r="I17" s="414"/>
    </row>
    <row r="18" spans="1:9" s="280" customFormat="1" ht="12" customHeight="1">
      <c r="A18" s="277" t="s">
        <v>92</v>
      </c>
      <c r="B18" s="278" t="s">
        <v>93</v>
      </c>
      <c r="C18" s="391">
        <v>3344760</v>
      </c>
      <c r="D18" s="391">
        <f>'2.mell. önkormányzat'!D15</f>
        <v>0</v>
      </c>
      <c r="E18" s="391">
        <f>'2.mell. önkormányzat'!E15</f>
        <v>3344760</v>
      </c>
      <c r="F18" s="391">
        <f>'2.mell. önkormányzat'!F15</f>
        <v>1632</v>
      </c>
      <c r="G18" s="391">
        <f>'2.mell. önkormányzat'!G15</f>
        <v>0.04879273849244789</v>
      </c>
      <c r="H18" s="391">
        <f>'2.mell. önkormányzat'!H15</f>
        <v>2584</v>
      </c>
      <c r="I18" s="414">
        <f>H18/E18*100</f>
        <v>0.07725516927970916</v>
      </c>
    </row>
    <row r="19" spans="1:9" s="280" customFormat="1" ht="24.75" customHeight="1">
      <c r="A19" s="277"/>
      <c r="B19" s="364" t="s">
        <v>94</v>
      </c>
      <c r="C19" s="391"/>
      <c r="D19" s="393"/>
      <c r="E19" s="393"/>
      <c r="F19" s="393"/>
      <c r="G19" s="394"/>
      <c r="H19" s="393"/>
      <c r="I19" s="414"/>
    </row>
    <row r="20" spans="1:9" s="280" customFormat="1" ht="12" customHeight="1">
      <c r="A20" s="277" t="s">
        <v>95</v>
      </c>
      <c r="B20" s="278" t="s">
        <v>96</v>
      </c>
      <c r="C20" s="395">
        <f>'2.mell. önkormányzat'!C16</f>
        <v>0</v>
      </c>
      <c r="D20" s="395">
        <f>'2.mell. önkormányzat'!D16</f>
        <v>4352</v>
      </c>
      <c r="E20" s="395">
        <f>'2.mell. önkormányzat'!E16</f>
        <v>4352</v>
      </c>
      <c r="F20" s="395">
        <f>'2.mell. önkormányzat'!F16</f>
        <v>4541</v>
      </c>
      <c r="G20" s="395">
        <f>'2.mell. önkormányzat'!G16</f>
        <v>104.34283088235294</v>
      </c>
      <c r="H20" s="395">
        <f>'2.mell. önkormányzat'!H16</f>
        <v>365</v>
      </c>
      <c r="I20" s="414">
        <f>H20/E20*100</f>
        <v>8.386948529411764</v>
      </c>
    </row>
    <row r="21" spans="1:9" s="280" customFormat="1" ht="24.75" customHeight="1">
      <c r="A21" s="277"/>
      <c r="B21" s="358" t="s">
        <v>97</v>
      </c>
      <c r="C21" s="395"/>
      <c r="D21" s="393"/>
      <c r="E21" s="393"/>
      <c r="F21" s="393"/>
      <c r="G21" s="394"/>
      <c r="H21" s="393"/>
      <c r="I21" s="414"/>
    </row>
    <row r="22" spans="1:9" s="279" customFormat="1" ht="12" customHeight="1">
      <c r="A22" s="277" t="s">
        <v>98</v>
      </c>
      <c r="B22" s="278" t="s">
        <v>99</v>
      </c>
      <c r="C22" s="395">
        <f>'2.mell. önkormányzat'!C17</f>
        <v>0</v>
      </c>
      <c r="D22" s="395">
        <f>'2.mell. önkormányzat'!D17</f>
        <v>-12771</v>
      </c>
      <c r="E22" s="395">
        <f>'2.mell. önkormányzat'!E17</f>
        <v>-12771</v>
      </c>
      <c r="F22" s="395">
        <f>'2.mell. önkormányzat'!F17</f>
        <v>769</v>
      </c>
      <c r="G22" s="395">
        <f>'2.mell. önkormányzat'!G17</f>
        <v>-6.021454858664161</v>
      </c>
      <c r="H22" s="395">
        <f>'2.mell. önkormányzat'!H17</f>
        <v>15741</v>
      </c>
      <c r="I22" s="414">
        <f>H22/E22*100</f>
        <v>-123.25581395348837</v>
      </c>
    </row>
    <row r="23" spans="1:9" s="279" customFormat="1" ht="12" customHeight="1">
      <c r="A23" s="277"/>
      <c r="B23" s="361" t="s">
        <v>100</v>
      </c>
      <c r="C23" s="395"/>
      <c r="D23" s="393"/>
      <c r="E23" s="393"/>
      <c r="F23" s="393"/>
      <c r="G23" s="394"/>
      <c r="H23" s="393"/>
      <c r="I23" s="414"/>
    </row>
    <row r="24" spans="1:9" s="279" customFormat="1" ht="12.75" customHeight="1">
      <c r="A24" s="371" t="s">
        <v>101</v>
      </c>
      <c r="B24" s="141" t="s">
        <v>102</v>
      </c>
      <c r="C24" s="408">
        <f>C25+C26+C27+C28+C29</f>
        <v>76200450</v>
      </c>
      <c r="D24" s="408">
        <f>D25+D26+D27+D28+D29</f>
        <v>-189</v>
      </c>
      <c r="E24" s="408">
        <f>E25+E26+E27+E28+E29</f>
        <v>76200261</v>
      </c>
      <c r="F24" s="408">
        <f>F25+F26+F27+F28+F29</f>
        <v>64003</v>
      </c>
      <c r="G24" s="409">
        <f>F24/E24*100</f>
        <v>0.083993150627135</v>
      </c>
      <c r="H24" s="408">
        <f>H25+H26+H27+H28+H29</f>
        <v>91881</v>
      </c>
      <c r="I24" s="413">
        <f aca="true" t="shared" si="0" ref="I24:I66">H24/E24*100</f>
        <v>0.12057832715297392</v>
      </c>
    </row>
    <row r="25" spans="1:9" s="279" customFormat="1" ht="12" customHeight="1">
      <c r="A25" s="277" t="s">
        <v>103</v>
      </c>
      <c r="B25" s="278" t="s">
        <v>104</v>
      </c>
      <c r="C25" s="391">
        <f>'2.mell. önkormányzat'!C19</f>
        <v>0</v>
      </c>
      <c r="D25" s="391">
        <f>'2.mell. önkormányzat'!D19</f>
        <v>0</v>
      </c>
      <c r="E25" s="391">
        <f>'2.mell. önkormányzat'!E19</f>
        <v>0</v>
      </c>
      <c r="F25" s="391">
        <f>'2.mell. önkormányzat'!F19</f>
        <v>0</v>
      </c>
      <c r="G25" s="391" t="e">
        <f>'2.mell. önkormányzat'!G19</f>
        <v>#DIV/0!</v>
      </c>
      <c r="H25" s="391">
        <f>'2.mell. önkormányzat'!H19</f>
        <v>0</v>
      </c>
      <c r="I25" s="410" t="e">
        <f t="shared" si="0"/>
        <v>#DIV/0!</v>
      </c>
    </row>
    <row r="26" spans="1:9" s="279" customFormat="1" ht="12" customHeight="1">
      <c r="A26" s="277" t="s">
        <v>105</v>
      </c>
      <c r="B26" s="278" t="s">
        <v>106</v>
      </c>
      <c r="C26" s="391">
        <f>'2.mell. önkormányzat'!C20</f>
        <v>0</v>
      </c>
      <c r="D26" s="391">
        <f>'2.mell. önkormányzat'!D20</f>
        <v>0</v>
      </c>
      <c r="E26" s="391">
        <f>'2.mell. önkormányzat'!E20</f>
        <v>0</v>
      </c>
      <c r="F26" s="391">
        <f>'2.mell. önkormányzat'!F20</f>
        <v>0</v>
      </c>
      <c r="G26" s="391" t="e">
        <f>'2.mell. önkormányzat'!G20</f>
        <v>#DIV/0!</v>
      </c>
      <c r="H26" s="391">
        <f>'2.mell. önkormányzat'!H20</f>
        <v>0</v>
      </c>
      <c r="I26" s="410" t="e">
        <f t="shared" si="0"/>
        <v>#DIV/0!</v>
      </c>
    </row>
    <row r="27" spans="1:9" s="279" customFormat="1" ht="12" customHeight="1">
      <c r="A27" s="277" t="s">
        <v>107</v>
      </c>
      <c r="B27" s="281" t="s">
        <v>108</v>
      </c>
      <c r="C27" s="391">
        <f>'2.mell. önkormányzat'!C21</f>
        <v>0</v>
      </c>
      <c r="D27" s="391">
        <f>'2.mell. önkormányzat'!D21</f>
        <v>0</v>
      </c>
      <c r="E27" s="391">
        <f>'2.mell. önkormányzat'!E21</f>
        <v>0</v>
      </c>
      <c r="F27" s="391">
        <f>'2.mell. önkormányzat'!F21</f>
        <v>0</v>
      </c>
      <c r="G27" s="391" t="e">
        <f>'2.mell. önkormányzat'!G21</f>
        <v>#DIV/0!</v>
      </c>
      <c r="H27" s="391">
        <f>'2.mell. önkormányzat'!H21</f>
        <v>0</v>
      </c>
      <c r="I27" s="410" t="e">
        <f t="shared" si="0"/>
        <v>#DIV/0!</v>
      </c>
    </row>
    <row r="28" spans="1:9" s="279" customFormat="1" ht="12" customHeight="1">
      <c r="A28" s="277" t="s">
        <v>109</v>
      </c>
      <c r="B28" s="281" t="s">
        <v>110</v>
      </c>
      <c r="C28" s="391">
        <f>'2.mell. önkormányzat'!C22</f>
        <v>0</v>
      </c>
      <c r="D28" s="391">
        <f>'2.mell. önkormányzat'!D22</f>
        <v>0</v>
      </c>
      <c r="E28" s="391">
        <f>'2.mell. önkormányzat'!E22</f>
        <v>0</v>
      </c>
      <c r="F28" s="391">
        <f>'2.mell. önkormányzat'!F22</f>
        <v>0</v>
      </c>
      <c r="G28" s="391" t="e">
        <f>'2.mell. önkormányzat'!G22</f>
        <v>#DIV/0!</v>
      </c>
      <c r="H28" s="391">
        <f>'2.mell. önkormányzat'!H22</f>
        <v>0</v>
      </c>
      <c r="I28" s="410" t="e">
        <f t="shared" si="0"/>
        <v>#DIV/0!</v>
      </c>
    </row>
    <row r="29" spans="1:9" s="279" customFormat="1" ht="12" customHeight="1">
      <c r="A29" s="277" t="s">
        <v>111</v>
      </c>
      <c r="B29" s="278" t="s">
        <v>112</v>
      </c>
      <c r="C29" s="391">
        <v>76200450</v>
      </c>
      <c r="D29" s="391">
        <f>'2.mell. önkormányzat'!D23</f>
        <v>-189</v>
      </c>
      <c r="E29" s="391">
        <f>'2.mell. önkormányzat'!E23</f>
        <v>76200261</v>
      </c>
      <c r="F29" s="391">
        <f>'2.mell. önkormányzat'!F23</f>
        <v>64003</v>
      </c>
      <c r="G29" s="391">
        <f>'2.mell. önkormányzat'!G23</f>
        <v>0.083993150627135</v>
      </c>
      <c r="H29" s="391">
        <f>'2.mell. önkormányzat'!H23</f>
        <v>91881</v>
      </c>
      <c r="I29" s="410">
        <f t="shared" si="0"/>
        <v>0.12057832715297392</v>
      </c>
    </row>
    <row r="30" spans="1:9" s="279" customFormat="1" ht="24.75" customHeight="1">
      <c r="A30" s="277"/>
      <c r="B30" s="360" t="s">
        <v>113</v>
      </c>
      <c r="C30" s="391"/>
      <c r="D30" s="393"/>
      <c r="E30" s="393"/>
      <c r="F30" s="393"/>
      <c r="G30" s="394"/>
      <c r="H30" s="393"/>
      <c r="I30" s="410"/>
    </row>
    <row r="31" spans="1:9" s="279" customFormat="1" ht="12" customHeight="1">
      <c r="A31" s="282" t="s">
        <v>114</v>
      </c>
      <c r="B31" s="144" t="s">
        <v>115</v>
      </c>
      <c r="C31" s="411">
        <f>'2.mell. önkormányzat'!C24</f>
        <v>0</v>
      </c>
      <c r="D31" s="411">
        <f>'2.mell. önkormányzat'!D24</f>
        <v>0</v>
      </c>
      <c r="E31" s="411">
        <f>'2.mell. önkormányzat'!E24</f>
        <v>0</v>
      </c>
      <c r="F31" s="411">
        <f>'2.mell. önkormányzat'!F24</f>
        <v>0</v>
      </c>
      <c r="G31" s="411" t="e">
        <f>'2.mell. önkormányzat'!G24</f>
        <v>#DIV/0!</v>
      </c>
      <c r="H31" s="411">
        <f>'2.mell. önkormányzat'!H24</f>
        <v>0</v>
      </c>
      <c r="I31" s="412" t="e">
        <f t="shared" si="0"/>
        <v>#DIV/0!</v>
      </c>
    </row>
    <row r="32" spans="1:9" s="280" customFormat="1" ht="12.75" customHeight="1">
      <c r="A32" s="371" t="s">
        <v>116</v>
      </c>
      <c r="B32" s="118" t="s">
        <v>117</v>
      </c>
      <c r="C32" s="408">
        <f>C33+C34+C35+C36+C37</f>
        <v>0</v>
      </c>
      <c r="D32" s="408">
        <f>D33+D34+D35+D36+D37</f>
        <v>0</v>
      </c>
      <c r="E32" s="408">
        <f>E33+E34+E35+E36+E37</f>
        <v>0</v>
      </c>
      <c r="F32" s="408">
        <f>F33+F34+F35+F36+F37</f>
        <v>0</v>
      </c>
      <c r="G32" s="413" t="e">
        <f>F32/E32*100</f>
        <v>#DIV/0!</v>
      </c>
      <c r="H32" s="408">
        <f>H33+H34+H35+H36+H37</f>
        <v>0</v>
      </c>
      <c r="I32" s="413" t="e">
        <f t="shared" si="0"/>
        <v>#DIV/0!</v>
      </c>
    </row>
    <row r="33" spans="1:9" s="280" customFormat="1" ht="12" customHeight="1">
      <c r="A33" s="277" t="s">
        <v>118</v>
      </c>
      <c r="B33" s="278" t="s">
        <v>119</v>
      </c>
      <c r="C33" s="391">
        <f>'2.mell. önkormányzat'!C26</f>
        <v>0</v>
      </c>
      <c r="D33" s="391">
        <f>'2.mell. önkormányzat'!D26</f>
        <v>0</v>
      </c>
      <c r="E33" s="391">
        <f>'2.mell. önkormányzat'!E26</f>
        <v>0</v>
      </c>
      <c r="F33" s="391">
        <f>'2.mell. önkormányzat'!F26</f>
        <v>0</v>
      </c>
      <c r="G33" s="391" t="e">
        <f>'2.mell. önkormányzat'!G26</f>
        <v>#DIV/0!</v>
      </c>
      <c r="H33" s="391">
        <f>'2.mell. önkormányzat'!H26</f>
        <v>0</v>
      </c>
      <c r="I33" s="414" t="e">
        <f t="shared" si="0"/>
        <v>#DIV/0!</v>
      </c>
    </row>
    <row r="34" spans="1:9" s="279" customFormat="1" ht="12" customHeight="1">
      <c r="A34" s="277" t="s">
        <v>120</v>
      </c>
      <c r="B34" s="278" t="s">
        <v>121</v>
      </c>
      <c r="C34" s="391">
        <f>'2.mell. önkormányzat'!C27</f>
        <v>0</v>
      </c>
      <c r="D34" s="391">
        <f>'2.mell. önkormányzat'!D27</f>
        <v>0</v>
      </c>
      <c r="E34" s="391">
        <f>'2.mell. önkormányzat'!E27</f>
        <v>0</v>
      </c>
      <c r="F34" s="391">
        <f>'2.mell. önkormányzat'!F27</f>
        <v>0</v>
      </c>
      <c r="G34" s="391" t="e">
        <f>'2.mell. önkormányzat'!G27</f>
        <v>#DIV/0!</v>
      </c>
      <c r="H34" s="391">
        <f>'2.mell. önkormányzat'!H27</f>
        <v>0</v>
      </c>
      <c r="I34" s="414" t="e">
        <f t="shared" si="0"/>
        <v>#DIV/0!</v>
      </c>
    </row>
    <row r="35" spans="1:9" s="280" customFormat="1" ht="12" customHeight="1">
      <c r="A35" s="277" t="s">
        <v>122</v>
      </c>
      <c r="B35" s="281" t="s">
        <v>123</v>
      </c>
      <c r="C35" s="391">
        <f>'2.mell. önkormányzat'!C28</f>
        <v>0</v>
      </c>
      <c r="D35" s="391">
        <f>'2.mell. önkormányzat'!D28</f>
        <v>0</v>
      </c>
      <c r="E35" s="391">
        <f>'2.mell. önkormányzat'!E28</f>
        <v>0</v>
      </c>
      <c r="F35" s="391">
        <f>'2.mell. önkormányzat'!F28</f>
        <v>0</v>
      </c>
      <c r="G35" s="391" t="e">
        <f>'2.mell. önkormányzat'!G28</f>
        <v>#DIV/0!</v>
      </c>
      <c r="H35" s="391">
        <f>'2.mell. önkormányzat'!H28</f>
        <v>0</v>
      </c>
      <c r="I35" s="414" t="e">
        <f t="shared" si="0"/>
        <v>#DIV/0!</v>
      </c>
    </row>
    <row r="36" spans="1:9" s="280" customFormat="1" ht="12" customHeight="1">
      <c r="A36" s="277" t="s">
        <v>124</v>
      </c>
      <c r="B36" s="281" t="s">
        <v>125</v>
      </c>
      <c r="C36" s="391">
        <f>'2.mell. önkormányzat'!C29</f>
        <v>0</v>
      </c>
      <c r="D36" s="391">
        <f>'2.mell. önkormányzat'!D29</f>
        <v>0</v>
      </c>
      <c r="E36" s="391">
        <f>'2.mell. önkormányzat'!E29</f>
        <v>0</v>
      </c>
      <c r="F36" s="391">
        <f>'2.mell. önkormányzat'!F29</f>
        <v>0</v>
      </c>
      <c r="G36" s="391" t="e">
        <f>'2.mell. önkormányzat'!G29</f>
        <v>#DIV/0!</v>
      </c>
      <c r="H36" s="391">
        <f>'2.mell. önkormányzat'!H29</f>
        <v>0</v>
      </c>
      <c r="I36" s="414" t="e">
        <f t="shared" si="0"/>
        <v>#DIV/0!</v>
      </c>
    </row>
    <row r="37" spans="1:9" s="280" customFormat="1" ht="12" customHeight="1">
      <c r="A37" s="277" t="s">
        <v>126</v>
      </c>
      <c r="B37" s="278" t="s">
        <v>127</v>
      </c>
      <c r="C37" s="391">
        <f>'2.mell. önkormányzat'!C30</f>
        <v>0</v>
      </c>
      <c r="D37" s="391">
        <f>'2.mell. önkormányzat'!D30</f>
        <v>0</v>
      </c>
      <c r="E37" s="391">
        <f>'2.mell. önkormányzat'!E30</f>
        <v>0</v>
      </c>
      <c r="F37" s="391">
        <f>'2.mell. önkormányzat'!F30</f>
        <v>0</v>
      </c>
      <c r="G37" s="391" t="e">
        <f>'2.mell. önkormányzat'!G30</f>
        <v>#DIV/0!</v>
      </c>
      <c r="H37" s="391">
        <f>'2.mell. önkormányzat'!H30</f>
        <v>0</v>
      </c>
      <c r="I37" s="414" t="e">
        <f t="shared" si="0"/>
        <v>#DIV/0!</v>
      </c>
    </row>
    <row r="38" spans="1:9" s="279" customFormat="1" ht="12" customHeight="1">
      <c r="A38" s="282" t="s">
        <v>128</v>
      </c>
      <c r="B38" s="144" t="s">
        <v>129</v>
      </c>
      <c r="C38" s="391">
        <f>'2.mell. önkormányzat'!C31</f>
        <v>0</v>
      </c>
      <c r="D38" s="391">
        <f>'2.mell. önkormányzat'!D31</f>
        <v>0</v>
      </c>
      <c r="E38" s="391">
        <f>'2.mell. önkormányzat'!E31</f>
        <v>0</v>
      </c>
      <c r="F38" s="391">
        <f>'2.mell. önkormányzat'!F31</f>
        <v>0</v>
      </c>
      <c r="G38" s="391" t="e">
        <f>'2.mell. önkormányzat'!G31</f>
        <v>#DIV/0!</v>
      </c>
      <c r="H38" s="391">
        <f>'2.mell. önkormányzat'!H31</f>
        <v>0</v>
      </c>
      <c r="I38" s="412" t="e">
        <f t="shared" si="0"/>
        <v>#DIV/0!</v>
      </c>
    </row>
    <row r="39" spans="1:9" s="280" customFormat="1" ht="12.75" customHeight="1">
      <c r="A39" s="371" t="s">
        <v>130</v>
      </c>
      <c r="B39" s="118" t="s">
        <v>131</v>
      </c>
      <c r="C39" s="408">
        <f>C40+C44+C46+C48</f>
        <v>36170200</v>
      </c>
      <c r="D39" s="408">
        <f>D40+D44+D46+D48</f>
        <v>0</v>
      </c>
      <c r="E39" s="408">
        <f>E40+E44+E46+E48</f>
        <v>36170200</v>
      </c>
      <c r="F39" s="408">
        <f>F40+F44+F46+F48</f>
        <v>20620</v>
      </c>
      <c r="G39" s="409">
        <f>F39/E39*100</f>
        <v>0.057008255414678376</v>
      </c>
      <c r="H39" s="408">
        <f>H40+H44+H46+H48</f>
        <v>36710</v>
      </c>
      <c r="I39" s="413">
        <f t="shared" si="0"/>
        <v>0.10149238876201958</v>
      </c>
    </row>
    <row r="40" spans="1:9" s="280" customFormat="1" ht="12" customHeight="1">
      <c r="A40" s="277" t="s">
        <v>132</v>
      </c>
      <c r="B40" s="278" t="s">
        <v>133</v>
      </c>
      <c r="C40" s="391">
        <v>29600200</v>
      </c>
      <c r="D40" s="391">
        <f>'2.mell. önkormányzat'!D33</f>
        <v>0</v>
      </c>
      <c r="E40" s="391">
        <f>'2.mell. önkormányzat'!E33</f>
        <v>29600200</v>
      </c>
      <c r="F40" s="391">
        <f>'2.mell. önkormányzat'!F33</f>
        <v>17087</v>
      </c>
      <c r="G40" s="391">
        <f>'2.mell. önkormányzat'!G33</f>
        <v>0.05772596131107222</v>
      </c>
      <c r="H40" s="391">
        <f>'2.mell. önkormányzat'!H33</f>
        <v>30549</v>
      </c>
      <c r="I40" s="414">
        <f t="shared" si="0"/>
        <v>0.10320538374740712</v>
      </c>
    </row>
    <row r="41" spans="1:9" s="279" customFormat="1" ht="12" customHeight="1">
      <c r="A41" s="282" t="s">
        <v>134</v>
      </c>
      <c r="B41" s="283" t="s">
        <v>135</v>
      </c>
      <c r="C41" s="411">
        <v>4500100</v>
      </c>
      <c r="D41" s="411">
        <f>'2.mell. önkormányzat'!D34</f>
        <v>0</v>
      </c>
      <c r="E41" s="411">
        <f>'2.mell. önkormányzat'!E34</f>
        <v>4500100</v>
      </c>
      <c r="F41" s="411">
        <f>'2.mell. önkormányzat'!F34</f>
        <v>17087</v>
      </c>
      <c r="G41" s="411">
        <f>'2.mell. önkormányzat'!G34</f>
        <v>0.3797026732739272</v>
      </c>
      <c r="H41" s="411">
        <f>'2.mell. önkormányzat'!H34</f>
        <v>30549</v>
      </c>
      <c r="I41" s="412">
        <f t="shared" si="0"/>
        <v>0.6788515810759761</v>
      </c>
    </row>
    <row r="42" spans="1:9" s="279" customFormat="1" ht="12" customHeight="1">
      <c r="A42" s="282"/>
      <c r="B42" s="362" t="s">
        <v>136</v>
      </c>
      <c r="C42" s="411"/>
      <c r="D42" s="416"/>
      <c r="E42" s="416"/>
      <c r="F42" s="416"/>
      <c r="G42" s="417"/>
      <c r="H42" s="416"/>
      <c r="I42" s="412"/>
    </row>
    <row r="43" spans="1:9" s="279" customFormat="1" ht="12" customHeight="1">
      <c r="A43" s="282" t="s">
        <v>137</v>
      </c>
      <c r="B43" s="283" t="s">
        <v>138</v>
      </c>
      <c r="C43" s="411">
        <v>27000000</v>
      </c>
      <c r="D43" s="411">
        <f>'2.mell. önkormányzat'!D35</f>
        <v>0</v>
      </c>
      <c r="E43" s="411">
        <f>'2.mell. önkormányzat'!E35</f>
        <v>27000000</v>
      </c>
      <c r="F43" s="411">
        <f>'2.mell. önkormányzat'!F35</f>
        <v>0</v>
      </c>
      <c r="G43" s="411">
        <f>'2.mell. önkormányzat'!G35</f>
        <v>0</v>
      </c>
      <c r="H43" s="411">
        <f>'2.mell. önkormányzat'!H35</f>
        <v>0</v>
      </c>
      <c r="I43" s="412">
        <f t="shared" si="0"/>
        <v>0</v>
      </c>
    </row>
    <row r="44" spans="1:9" s="280" customFormat="1" ht="12" customHeight="1">
      <c r="A44" s="277" t="s">
        <v>139</v>
      </c>
      <c r="B44" s="278" t="s">
        <v>140</v>
      </c>
      <c r="C44" s="391">
        <v>6000000</v>
      </c>
      <c r="D44" s="391">
        <f>'2.mell. önkormányzat'!D36</f>
        <v>0</v>
      </c>
      <c r="E44" s="391">
        <f>'2.mell. önkormányzat'!E36</f>
        <v>6000000</v>
      </c>
      <c r="F44" s="391">
        <f>'2.mell. önkormányzat'!F36</f>
        <v>3032</v>
      </c>
      <c r="G44" s="391">
        <f>'2.mell. önkormányzat'!G36</f>
        <v>0.05053333333333333</v>
      </c>
      <c r="H44" s="391">
        <f>'2.mell. önkormányzat'!H36</f>
        <v>5620</v>
      </c>
      <c r="I44" s="414">
        <f t="shared" si="0"/>
        <v>0.09366666666666668</v>
      </c>
    </row>
    <row r="45" spans="1:9" s="280" customFormat="1" ht="12" customHeight="1">
      <c r="A45" s="277"/>
      <c r="B45" s="361" t="s">
        <v>141</v>
      </c>
      <c r="C45" s="391"/>
      <c r="D45" s="393"/>
      <c r="E45" s="393"/>
      <c r="F45" s="393"/>
      <c r="G45" s="394"/>
      <c r="H45" s="393"/>
      <c r="I45" s="414"/>
    </row>
    <row r="46" spans="1:9" s="280" customFormat="1" ht="12" customHeight="1">
      <c r="A46" s="277" t="s">
        <v>142</v>
      </c>
      <c r="B46" s="278" t="s">
        <v>143</v>
      </c>
      <c r="C46" s="391">
        <v>170000</v>
      </c>
      <c r="D46" s="391">
        <f>'2.mell. önkormányzat'!D37</f>
        <v>0</v>
      </c>
      <c r="E46" s="391">
        <f>'2.mell. önkormányzat'!E37</f>
        <v>170000</v>
      </c>
      <c r="F46" s="391">
        <f>'2.mell. önkormányzat'!F37</f>
        <v>457</v>
      </c>
      <c r="G46" s="391">
        <f>'2.mell. önkormányzat'!G37</f>
        <v>0.2688235294117647</v>
      </c>
      <c r="H46" s="391">
        <f>'2.mell. önkormányzat'!H37</f>
        <v>463</v>
      </c>
      <c r="I46" s="414">
        <f t="shared" si="0"/>
        <v>0.2723529411764706</v>
      </c>
    </row>
    <row r="47" spans="1:9" s="280" customFormat="1" ht="12" customHeight="1">
      <c r="A47" s="277"/>
      <c r="B47" s="361" t="s">
        <v>144</v>
      </c>
      <c r="C47" s="391"/>
      <c r="D47" s="393"/>
      <c r="E47" s="393"/>
      <c r="F47" s="393"/>
      <c r="G47" s="394"/>
      <c r="H47" s="393"/>
      <c r="I47" s="414"/>
    </row>
    <row r="48" spans="1:9" s="280" customFormat="1" ht="12" customHeight="1">
      <c r="A48" s="277" t="s">
        <v>145</v>
      </c>
      <c r="B48" s="278" t="s">
        <v>146</v>
      </c>
      <c r="C48" s="391">
        <v>400000</v>
      </c>
      <c r="D48" s="391">
        <f>'2.mell. önkormányzat'!D38</f>
        <v>0</v>
      </c>
      <c r="E48" s="391">
        <f>'2.mell. önkormányzat'!E38</f>
        <v>400000</v>
      </c>
      <c r="F48" s="391">
        <f>'2.mell. önkormányzat'!F38</f>
        <v>44</v>
      </c>
      <c r="G48" s="391">
        <f>'2.mell. önkormányzat'!G38</f>
        <v>0.011000000000000001</v>
      </c>
      <c r="H48" s="391">
        <f>'2.mell. önkormányzat'!H38</f>
        <v>78</v>
      </c>
      <c r="I48" s="414">
        <f t="shared" si="0"/>
        <v>0.0195</v>
      </c>
    </row>
    <row r="49" spans="1:9" s="280" customFormat="1" ht="12" customHeight="1">
      <c r="A49" s="277"/>
      <c r="B49" s="361" t="s">
        <v>147</v>
      </c>
      <c r="C49" s="391"/>
      <c r="D49" s="393"/>
      <c r="E49" s="393"/>
      <c r="F49" s="393"/>
      <c r="G49" s="394"/>
      <c r="H49" s="393"/>
      <c r="I49" s="414"/>
    </row>
    <row r="50" spans="1:9" s="280" customFormat="1" ht="12.75" customHeight="1">
      <c r="A50" s="371" t="s">
        <v>148</v>
      </c>
      <c r="B50" s="118" t="s">
        <v>149</v>
      </c>
      <c r="C50" s="408">
        <f>SUM(C51:C66)</f>
        <v>45557760</v>
      </c>
      <c r="D50" s="408">
        <f>SUM(D51:D66)</f>
        <v>0</v>
      </c>
      <c r="E50" s="408">
        <f>SUM(E51:E66)</f>
        <v>45557760</v>
      </c>
      <c r="F50" s="408">
        <f>SUM(F51:F66)</f>
        <v>18283</v>
      </c>
      <c r="G50" s="409">
        <f>F50/E50*100</f>
        <v>0.04013147266239604</v>
      </c>
      <c r="H50" s="408">
        <f>SUM(H51:H66)</f>
        <v>28343</v>
      </c>
      <c r="I50" s="413">
        <f t="shared" si="0"/>
        <v>0.062213330945156214</v>
      </c>
    </row>
    <row r="51" spans="1:9" s="280" customFormat="1" ht="12" customHeight="1">
      <c r="A51" s="277" t="s">
        <v>150</v>
      </c>
      <c r="B51" s="278" t="s">
        <v>151</v>
      </c>
      <c r="C51" s="391">
        <v>3166920</v>
      </c>
      <c r="D51" s="391">
        <f>'2.mell. önkormányzat'!D40</f>
        <v>534</v>
      </c>
      <c r="E51" s="391">
        <f>'2.mell. önkormányzat'!E40</f>
        <v>3167454</v>
      </c>
      <c r="F51" s="391">
        <f>'2.mell. önkormányzat'!F40</f>
        <v>534</v>
      </c>
      <c r="G51" s="391">
        <f>'2.mell. önkormányzat'!G40</f>
        <v>0.01685896622334531</v>
      </c>
      <c r="H51" s="391">
        <f>'2.mell. önkormányzat'!H40</f>
        <v>534</v>
      </c>
      <c r="I51" s="414">
        <f t="shared" si="0"/>
        <v>0.01685896622334531</v>
      </c>
    </row>
    <row r="52" spans="1:9" s="280" customFormat="1" ht="12" customHeight="1" hidden="1">
      <c r="A52" s="277"/>
      <c r="B52" s="367" t="s">
        <v>152</v>
      </c>
      <c r="C52" s="391"/>
      <c r="D52" s="393"/>
      <c r="E52" s="393"/>
      <c r="F52" s="393"/>
      <c r="G52" s="394"/>
      <c r="H52" s="393"/>
      <c r="I52" s="414"/>
    </row>
    <row r="53" spans="1:9" s="280" customFormat="1" ht="12" customHeight="1">
      <c r="A53" s="277" t="s">
        <v>153</v>
      </c>
      <c r="B53" s="278" t="s">
        <v>154</v>
      </c>
      <c r="C53" s="391">
        <v>400000</v>
      </c>
      <c r="D53" s="391">
        <f>'2.mell. önkormányzat'!D41</f>
        <v>400</v>
      </c>
      <c r="E53" s="391">
        <f>'2.mell. önkormányzat'!E41</f>
        <v>400400</v>
      </c>
      <c r="F53" s="391">
        <f>'2.mell. önkormányzat'!F41</f>
        <v>677</v>
      </c>
      <c r="G53" s="391">
        <f>'2.mell. önkormányzat'!G41</f>
        <v>0.16908091908091907</v>
      </c>
      <c r="H53" s="391">
        <f>'2.mell. önkormányzat'!H41</f>
        <v>3740</v>
      </c>
      <c r="I53" s="414">
        <f t="shared" si="0"/>
        <v>0.9340659340659341</v>
      </c>
    </row>
    <row r="54" spans="1:9" s="280" customFormat="1" ht="12" customHeight="1">
      <c r="A54" s="277"/>
      <c r="B54" s="367" t="s">
        <v>155</v>
      </c>
      <c r="C54" s="391"/>
      <c r="D54" s="393"/>
      <c r="E54" s="393"/>
      <c r="F54" s="393"/>
      <c r="G54" s="394"/>
      <c r="H54" s="393"/>
      <c r="I54" s="414"/>
    </row>
    <row r="55" spans="1:9" s="280" customFormat="1" ht="12" customHeight="1">
      <c r="A55" s="277" t="s">
        <v>156</v>
      </c>
      <c r="B55" s="278" t="s">
        <v>157</v>
      </c>
      <c r="C55" s="391">
        <v>2844540</v>
      </c>
      <c r="D55" s="391">
        <f>'2.mell. önkormányzat'!D42</f>
        <v>1875</v>
      </c>
      <c r="E55" s="391">
        <f>'2.mell. önkormányzat'!E42</f>
        <v>2846415</v>
      </c>
      <c r="F55" s="391">
        <f>'2.mell. önkormányzat'!F42</f>
        <v>1875</v>
      </c>
      <c r="G55" s="391">
        <f>'2.mell. önkormányzat'!G42</f>
        <v>0.06587233414663708</v>
      </c>
      <c r="H55" s="391">
        <f>'2.mell. önkormányzat'!H42</f>
        <v>1954</v>
      </c>
      <c r="I55" s="414">
        <f t="shared" si="0"/>
        <v>0.06864775515868206</v>
      </c>
    </row>
    <row r="56" spans="1:9" s="280" customFormat="1" ht="12" customHeight="1">
      <c r="A56" s="277"/>
      <c r="B56" s="360" t="s">
        <v>158</v>
      </c>
      <c r="C56" s="391"/>
      <c r="D56" s="393"/>
      <c r="E56" s="393"/>
      <c r="F56" s="393"/>
      <c r="G56" s="394"/>
      <c r="H56" s="393"/>
      <c r="I56" s="414"/>
    </row>
    <row r="57" spans="1:9" s="280" customFormat="1" ht="12" customHeight="1">
      <c r="A57" s="277" t="s">
        <v>159</v>
      </c>
      <c r="B57" s="278" t="s">
        <v>160</v>
      </c>
      <c r="C57" s="391">
        <v>1800000</v>
      </c>
      <c r="D57" s="391">
        <f>'2.mell. önkormányzat'!D43</f>
        <v>-3046</v>
      </c>
      <c r="E57" s="391">
        <f>'2.mell. önkormányzat'!E43</f>
        <v>1796954</v>
      </c>
      <c r="F57" s="391">
        <f>'2.mell. önkormányzat'!F43</f>
        <v>3800</v>
      </c>
      <c r="G57" s="391">
        <f>'2.mell. önkormányzat'!G43</f>
        <v>0.21146896359060946</v>
      </c>
      <c r="H57" s="391">
        <f>'2.mell. önkormányzat'!H43</f>
        <v>3261</v>
      </c>
      <c r="I57" s="414">
        <f t="shared" si="0"/>
        <v>0.1814737605970993</v>
      </c>
    </row>
    <row r="58" spans="1:9" s="280" customFormat="1" ht="12" customHeight="1">
      <c r="A58" s="277"/>
      <c r="B58" s="367" t="s">
        <v>161</v>
      </c>
      <c r="C58" s="391"/>
      <c r="D58" s="393"/>
      <c r="E58" s="393"/>
      <c r="F58" s="393"/>
      <c r="G58" s="394"/>
      <c r="H58" s="393"/>
      <c r="I58" s="414"/>
    </row>
    <row r="59" spans="1:9" s="280" customFormat="1" ht="12" customHeight="1">
      <c r="A59" s="277" t="s">
        <v>162</v>
      </c>
      <c r="B59" s="278" t="s">
        <v>163</v>
      </c>
      <c r="C59" s="391">
        <v>25273500</v>
      </c>
      <c r="D59" s="391">
        <f>'2.mell. önkormányzat'!D44</f>
        <v>0</v>
      </c>
      <c r="E59" s="391">
        <f>'2.mell. önkormányzat'!E44</f>
        <v>25273500</v>
      </c>
      <c r="F59" s="391">
        <f>'2.mell. önkormányzat'!F44</f>
        <v>7411</v>
      </c>
      <c r="G59" s="391">
        <f>'2.mell. önkormányzat'!G44</f>
        <v>0.029323204146635806</v>
      </c>
      <c r="H59" s="391">
        <f>'2.mell. önkormányzat'!H44</f>
        <v>12795</v>
      </c>
      <c r="I59" s="414">
        <f t="shared" si="0"/>
        <v>0.050626149919876545</v>
      </c>
    </row>
    <row r="60" spans="1:9" s="280" customFormat="1" ht="12" customHeight="1">
      <c r="A60" s="277"/>
      <c r="B60" s="367" t="s">
        <v>164</v>
      </c>
      <c r="C60" s="391"/>
      <c r="D60" s="393"/>
      <c r="E60" s="393"/>
      <c r="F60" s="393"/>
      <c r="G60" s="394"/>
      <c r="H60" s="393"/>
      <c r="I60" s="414"/>
    </row>
    <row r="61" spans="1:9" s="280" customFormat="1" ht="12" customHeight="1">
      <c r="A61" s="277" t="s">
        <v>165</v>
      </c>
      <c r="B61" s="278" t="s">
        <v>166</v>
      </c>
      <c r="C61" s="391">
        <v>12036800</v>
      </c>
      <c r="D61" s="391">
        <f>'2.mell. önkormányzat'!D45</f>
        <v>0</v>
      </c>
      <c r="E61" s="391">
        <f>'2.mell. önkormányzat'!E45</f>
        <v>12036800</v>
      </c>
      <c r="F61" s="391">
        <f>'2.mell. önkormányzat'!F45</f>
        <v>3749</v>
      </c>
      <c r="G61" s="391">
        <f>'2.mell. önkormányzat'!G45</f>
        <v>0.031146151801143163</v>
      </c>
      <c r="H61" s="391">
        <f>'2.mell. önkormányzat'!H45</f>
        <v>5797</v>
      </c>
      <c r="I61" s="414">
        <f t="shared" si="0"/>
        <v>0.04816064070184767</v>
      </c>
    </row>
    <row r="62" spans="1:9" s="280" customFormat="1" ht="12" customHeight="1">
      <c r="A62" s="277"/>
      <c r="B62" s="367" t="s">
        <v>167</v>
      </c>
      <c r="C62" s="391"/>
      <c r="D62" s="393"/>
      <c r="E62" s="393"/>
      <c r="F62" s="393"/>
      <c r="G62" s="394"/>
      <c r="H62" s="393"/>
      <c r="I62" s="414"/>
    </row>
    <row r="63" spans="1:9" s="280" customFormat="1" ht="12" customHeight="1">
      <c r="A63" s="277" t="s">
        <v>168</v>
      </c>
      <c r="B63" s="278" t="s">
        <v>169</v>
      </c>
      <c r="C63" s="391">
        <f>'2.mell. önkormányzat'!C46</f>
        <v>0</v>
      </c>
      <c r="D63" s="391">
        <f>'2.mell. önkormányzat'!D46</f>
        <v>0</v>
      </c>
      <c r="E63" s="391">
        <f>'2.mell. önkormányzat'!E46</f>
        <v>0</v>
      </c>
      <c r="F63" s="391">
        <f>'2.mell. önkormányzat'!F46</f>
        <v>0</v>
      </c>
      <c r="G63" s="391" t="e">
        <f>'2.mell. önkormányzat'!G46</f>
        <v>#DIV/0!</v>
      </c>
      <c r="H63" s="391">
        <f>'2.mell. önkormányzat'!H46</f>
        <v>0</v>
      </c>
      <c r="I63" s="414" t="e">
        <f t="shared" si="0"/>
        <v>#DIV/0!</v>
      </c>
    </row>
    <row r="64" spans="1:9" s="280" customFormat="1" ht="12" customHeight="1">
      <c r="A64" s="277" t="s">
        <v>170</v>
      </c>
      <c r="B64" s="278" t="s">
        <v>171</v>
      </c>
      <c r="C64" s="391">
        <v>36000</v>
      </c>
      <c r="D64" s="391">
        <f>'2.mell. önkormányzat'!D47</f>
        <v>82</v>
      </c>
      <c r="E64" s="391">
        <f>'2.mell. önkormányzat'!E47</f>
        <v>36082</v>
      </c>
      <c r="F64" s="391">
        <f>'2.mell. önkormányzat'!F47</f>
        <v>82</v>
      </c>
      <c r="G64" s="391">
        <f>'2.mell. önkormányzat'!G47</f>
        <v>0.2272601297045618</v>
      </c>
      <c r="H64" s="391">
        <f>'2.mell. önkormányzat'!H47</f>
        <v>107</v>
      </c>
      <c r="I64" s="414">
        <f t="shared" si="0"/>
        <v>0.2965467546144892</v>
      </c>
    </row>
    <row r="65" spans="1:9" s="280" customFormat="1" ht="12" customHeight="1">
      <c r="A65" s="277" t="s">
        <v>172</v>
      </c>
      <c r="B65" s="278" t="s">
        <v>173</v>
      </c>
      <c r="C65" s="391">
        <f>'2.mell. önkormányzat'!C48</f>
        <v>0</v>
      </c>
      <c r="D65" s="391">
        <f>'2.mell. önkormányzat'!D48</f>
        <v>0</v>
      </c>
      <c r="E65" s="391">
        <f>'2.mell. önkormányzat'!E48</f>
        <v>0</v>
      </c>
      <c r="F65" s="391">
        <f>'2.mell. önkormányzat'!F48</f>
        <v>0</v>
      </c>
      <c r="G65" s="391" t="e">
        <f>'2.mell. önkormányzat'!G48</f>
        <v>#DIV/0!</v>
      </c>
      <c r="H65" s="391">
        <f>'2.mell. önkormányzat'!H48</f>
        <v>0</v>
      </c>
      <c r="I65" s="414" t="e">
        <f t="shared" si="0"/>
        <v>#DIV/0!</v>
      </c>
    </row>
    <row r="66" spans="1:9" s="280" customFormat="1" ht="12" customHeight="1">
      <c r="A66" s="277" t="s">
        <v>174</v>
      </c>
      <c r="B66" s="278" t="s">
        <v>175</v>
      </c>
      <c r="C66" s="391">
        <f>'2.mell. önkormányzat'!C49</f>
        <v>0</v>
      </c>
      <c r="D66" s="391">
        <f>'2.mell. önkormányzat'!D49</f>
        <v>155</v>
      </c>
      <c r="E66" s="391">
        <f>'2.mell. önkormányzat'!E49</f>
        <v>155</v>
      </c>
      <c r="F66" s="391">
        <f>'2.mell. önkormányzat'!F49</f>
        <v>155</v>
      </c>
      <c r="G66" s="391">
        <f>'2.mell. önkormányzat'!G49</f>
        <v>100</v>
      </c>
      <c r="H66" s="391">
        <f>'2.mell. önkormányzat'!H49</f>
        <v>155</v>
      </c>
      <c r="I66" s="414">
        <f t="shared" si="0"/>
        <v>100</v>
      </c>
    </row>
    <row r="67" spans="1:9" s="280" customFormat="1" ht="12" customHeight="1">
      <c r="A67" s="277"/>
      <c r="B67" s="367" t="s">
        <v>176</v>
      </c>
      <c r="C67" s="391"/>
      <c r="D67" s="393"/>
      <c r="E67" s="393"/>
      <c r="F67" s="393"/>
      <c r="G67" s="394"/>
      <c r="H67" s="393"/>
      <c r="I67" s="414"/>
    </row>
    <row r="68" spans="1:9" s="280" customFormat="1" ht="12.75" customHeight="1">
      <c r="A68" s="371" t="s">
        <v>177</v>
      </c>
      <c r="B68" s="118" t="s">
        <v>178</v>
      </c>
      <c r="C68" s="408">
        <f>SUM(C69:C73)</f>
        <v>0</v>
      </c>
      <c r="D68" s="408">
        <f>SUM(D69:D73)</f>
        <v>0</v>
      </c>
      <c r="E68" s="408">
        <f>SUM(E69:E73)</f>
        <v>0</v>
      </c>
      <c r="F68" s="408">
        <f>SUM(F69:F73)</f>
        <v>0</v>
      </c>
      <c r="G68" s="413" t="e">
        <f>F68/E68*100</f>
        <v>#DIV/0!</v>
      </c>
      <c r="H68" s="408">
        <f>SUM(H69:H73)</f>
        <v>118</v>
      </c>
      <c r="I68" s="413" t="e">
        <f aca="true" t="shared" si="1" ref="I68:I103">H68/E68*100</f>
        <v>#DIV/0!</v>
      </c>
    </row>
    <row r="69" spans="1:9" s="280" customFormat="1" ht="12" customHeight="1">
      <c r="A69" s="277" t="s">
        <v>179</v>
      </c>
      <c r="B69" s="278" t="s">
        <v>180</v>
      </c>
      <c r="C69" s="391">
        <f>'2.mell. önkormányzat'!C51</f>
        <v>0</v>
      </c>
      <c r="D69" s="391">
        <f>'2.mell. önkormányzat'!D51</f>
        <v>0</v>
      </c>
      <c r="E69" s="391">
        <f>'2.mell. önkormányzat'!E51</f>
        <v>0</v>
      </c>
      <c r="F69" s="391">
        <f>'2.mell. önkormányzat'!F51</f>
        <v>0</v>
      </c>
      <c r="G69" s="391" t="e">
        <f>'2.mell. önkormányzat'!G51</f>
        <v>#DIV/0!</v>
      </c>
      <c r="H69" s="391">
        <f>'2.mell. önkormányzat'!H51</f>
        <v>0</v>
      </c>
      <c r="I69" s="414" t="e">
        <f t="shared" si="1"/>
        <v>#DIV/0!</v>
      </c>
    </row>
    <row r="70" spans="1:9" s="280" customFormat="1" ht="12" customHeight="1">
      <c r="A70" s="277" t="s">
        <v>181</v>
      </c>
      <c r="B70" s="278" t="s">
        <v>482</v>
      </c>
      <c r="C70" s="391">
        <f>'2.mell. önkormányzat'!C52</f>
        <v>0</v>
      </c>
      <c r="D70" s="391">
        <f>'2.mell. önkormányzat'!D52</f>
        <v>0</v>
      </c>
      <c r="E70" s="391">
        <f>'2.mell. önkormányzat'!E52</f>
        <v>0</v>
      </c>
      <c r="F70" s="391">
        <f>'2.mell. önkormányzat'!F52</f>
        <v>0</v>
      </c>
      <c r="G70" s="391" t="e">
        <f>'2.mell. önkormányzat'!G52</f>
        <v>#DIV/0!</v>
      </c>
      <c r="H70" s="391">
        <f>'2.mell. önkormányzat'!H52</f>
        <v>118</v>
      </c>
      <c r="I70" s="414" t="e">
        <f t="shared" si="1"/>
        <v>#DIV/0!</v>
      </c>
    </row>
    <row r="71" spans="1:9" s="280" customFormat="1" ht="12" customHeight="1">
      <c r="A71" s="277" t="s">
        <v>182</v>
      </c>
      <c r="B71" s="278" t="s">
        <v>183</v>
      </c>
      <c r="C71" s="391">
        <f>'2.mell. önkormányzat'!C53</f>
        <v>0</v>
      </c>
      <c r="D71" s="391">
        <f>'2.mell. önkormányzat'!D53</f>
        <v>0</v>
      </c>
      <c r="E71" s="391">
        <f>'2.mell. önkormányzat'!E53</f>
        <v>0</v>
      </c>
      <c r="F71" s="391">
        <f>'2.mell. önkormányzat'!F53</f>
        <v>0</v>
      </c>
      <c r="G71" s="391" t="e">
        <f>'2.mell. önkormányzat'!G53</f>
        <v>#DIV/0!</v>
      </c>
      <c r="H71" s="391">
        <f>'2.mell. önkormányzat'!H53</f>
        <v>0</v>
      </c>
      <c r="I71" s="414" t="e">
        <f t="shared" si="1"/>
        <v>#DIV/0!</v>
      </c>
    </row>
    <row r="72" spans="1:9" s="280" customFormat="1" ht="12" customHeight="1">
      <c r="A72" s="277" t="s">
        <v>184</v>
      </c>
      <c r="B72" s="278" t="s">
        <v>185</v>
      </c>
      <c r="C72" s="391">
        <f>'2.mell. önkormányzat'!C54</f>
        <v>0</v>
      </c>
      <c r="D72" s="391">
        <f>'2.mell. önkormányzat'!D54</f>
        <v>0</v>
      </c>
      <c r="E72" s="391">
        <f>'2.mell. önkormányzat'!E54</f>
        <v>0</v>
      </c>
      <c r="F72" s="391">
        <f>'2.mell. önkormányzat'!F54</f>
        <v>0</v>
      </c>
      <c r="G72" s="391" t="e">
        <f>'2.mell. önkormányzat'!G54</f>
        <v>#DIV/0!</v>
      </c>
      <c r="H72" s="391">
        <f>'2.mell. önkormányzat'!H54</f>
        <v>0</v>
      </c>
      <c r="I72" s="414" t="e">
        <f t="shared" si="1"/>
        <v>#DIV/0!</v>
      </c>
    </row>
    <row r="73" spans="1:9" s="280" customFormat="1" ht="12" customHeight="1">
      <c r="A73" s="277" t="s">
        <v>186</v>
      </c>
      <c r="B73" s="278" t="s">
        <v>187</v>
      </c>
      <c r="C73" s="391">
        <f>'2.mell. önkormányzat'!C55</f>
        <v>0</v>
      </c>
      <c r="D73" s="391">
        <f>'2.mell. önkormányzat'!D55</f>
        <v>0</v>
      </c>
      <c r="E73" s="391">
        <f>'2.mell. önkormányzat'!E55</f>
        <v>0</v>
      </c>
      <c r="F73" s="391">
        <f>'2.mell. önkormányzat'!F55</f>
        <v>0</v>
      </c>
      <c r="G73" s="391" t="e">
        <f>'2.mell. önkormányzat'!G55</f>
        <v>#DIV/0!</v>
      </c>
      <c r="H73" s="391">
        <f>'2.mell. önkormányzat'!H55</f>
        <v>0</v>
      </c>
      <c r="I73" s="414" t="e">
        <f t="shared" si="1"/>
        <v>#DIV/0!</v>
      </c>
    </row>
    <row r="74" spans="1:9" s="280" customFormat="1" ht="12.75" customHeight="1">
      <c r="A74" s="371" t="s">
        <v>188</v>
      </c>
      <c r="B74" s="118" t="s">
        <v>189</v>
      </c>
      <c r="C74" s="408">
        <f>SUM(C75:C78)</f>
        <v>0</v>
      </c>
      <c r="D74" s="408">
        <f>SUM(D75:D78)</f>
        <v>0</v>
      </c>
      <c r="E74" s="408">
        <f>SUM(E75:E78)</f>
        <v>0</v>
      </c>
      <c r="F74" s="408">
        <f>SUM(F75:F78)</f>
        <v>102</v>
      </c>
      <c r="G74" s="409" t="e">
        <f>F74/E74*100</f>
        <v>#DIV/0!</v>
      </c>
      <c r="H74" s="408">
        <f>SUM(H75:H78)</f>
        <v>758</v>
      </c>
      <c r="I74" s="413" t="e">
        <f t="shared" si="1"/>
        <v>#DIV/0!</v>
      </c>
    </row>
    <row r="75" spans="1:9" s="280" customFormat="1" ht="12" customHeight="1">
      <c r="A75" s="277" t="s">
        <v>190</v>
      </c>
      <c r="B75" s="281" t="s">
        <v>191</v>
      </c>
      <c r="C75" s="391">
        <f>'2.mell. önkormányzat'!C57</f>
        <v>0</v>
      </c>
      <c r="D75" s="391">
        <f>'2.mell. önkormányzat'!D57</f>
        <v>0</v>
      </c>
      <c r="E75" s="391">
        <f>'2.mell. önkormányzat'!E57</f>
        <v>0</v>
      </c>
      <c r="F75" s="391">
        <f>'2.mell. önkormányzat'!F57</f>
        <v>0</v>
      </c>
      <c r="G75" s="391" t="e">
        <f>'2.mell. önkormányzat'!G57</f>
        <v>#DIV/0!</v>
      </c>
      <c r="H75" s="391">
        <f>'2.mell. önkormányzat'!H57</f>
        <v>0</v>
      </c>
      <c r="I75" s="414" t="e">
        <f t="shared" si="1"/>
        <v>#DIV/0!</v>
      </c>
    </row>
    <row r="76" spans="1:9" s="280" customFormat="1" ht="12" customHeight="1">
      <c r="A76" s="277" t="s">
        <v>192</v>
      </c>
      <c r="B76" s="281" t="s">
        <v>193</v>
      </c>
      <c r="C76" s="391">
        <f>'2.mell. önkormányzat'!C58</f>
        <v>0</v>
      </c>
      <c r="D76" s="391">
        <f>'2.mell. önkormányzat'!D58</f>
        <v>0</v>
      </c>
      <c r="E76" s="391">
        <f>'2.mell. önkormányzat'!E58</f>
        <v>0</v>
      </c>
      <c r="F76" s="391">
        <f>'2.mell. önkormányzat'!F58</f>
        <v>68</v>
      </c>
      <c r="G76" s="391" t="e">
        <f>'2.mell. önkormányzat'!G58</f>
        <v>#DIV/0!</v>
      </c>
      <c r="H76" s="391">
        <f>'2.mell. önkormányzat'!H58</f>
        <v>79</v>
      </c>
      <c r="I76" s="410" t="e">
        <f t="shared" si="1"/>
        <v>#DIV/0!</v>
      </c>
    </row>
    <row r="77" spans="1:9" s="280" customFormat="1" ht="12" customHeight="1">
      <c r="A77" s="277"/>
      <c r="B77" s="367" t="s">
        <v>194</v>
      </c>
      <c r="C77" s="391"/>
      <c r="D77" s="391"/>
      <c r="E77" s="391"/>
      <c r="F77" s="391"/>
      <c r="G77" s="391"/>
      <c r="H77" s="391"/>
      <c r="I77" s="410"/>
    </row>
    <row r="78" spans="1:9" s="280" customFormat="1" ht="12" customHeight="1">
      <c r="A78" s="277" t="s">
        <v>195</v>
      </c>
      <c r="B78" s="278" t="s">
        <v>196</v>
      </c>
      <c r="C78" s="391"/>
      <c r="D78" s="391">
        <f>'2.mell. önkormányzat'!D59</f>
        <v>0</v>
      </c>
      <c r="E78" s="391">
        <f>'2.mell. önkormányzat'!E59</f>
        <v>0</v>
      </c>
      <c r="F78" s="391">
        <f>'2.mell. önkormányzat'!F59</f>
        <v>34</v>
      </c>
      <c r="G78" s="391" t="e">
        <f>'2.mell. önkormányzat'!G59</f>
        <v>#DIV/0!</v>
      </c>
      <c r="H78" s="391">
        <f>'2.mell. önkormányzat'!H59</f>
        <v>679</v>
      </c>
      <c r="I78" s="410" t="e">
        <f t="shared" si="1"/>
        <v>#DIV/0!</v>
      </c>
    </row>
    <row r="79" spans="1:9" s="280" customFormat="1" ht="12" customHeight="1">
      <c r="A79" s="277"/>
      <c r="B79" s="367" t="s">
        <v>197</v>
      </c>
      <c r="C79" s="391"/>
      <c r="D79" s="391"/>
      <c r="E79" s="391"/>
      <c r="F79" s="391"/>
      <c r="G79" s="391"/>
      <c r="H79" s="391"/>
      <c r="I79" s="410"/>
    </row>
    <row r="80" spans="1:9" s="279" customFormat="1" ht="12" customHeight="1">
      <c r="A80" s="282" t="s">
        <v>198</v>
      </c>
      <c r="B80" s="144" t="s">
        <v>199</v>
      </c>
      <c r="C80" s="411">
        <f>'2.mell. önkormányzat'!C60</f>
        <v>0</v>
      </c>
      <c r="D80" s="411">
        <f>'2.mell. önkormányzat'!D60</f>
        <v>0</v>
      </c>
      <c r="E80" s="411">
        <f>'2.mell. önkormányzat'!E60</f>
        <v>0</v>
      </c>
      <c r="F80" s="411">
        <f>'2.mell. önkormányzat'!F60</f>
        <v>0</v>
      </c>
      <c r="G80" s="411" t="e">
        <f>'2.mell. önkormányzat'!G60</f>
        <v>#DIV/0!</v>
      </c>
      <c r="H80" s="411">
        <f>'2.mell. önkormányzat'!H60</f>
        <v>0</v>
      </c>
      <c r="I80" s="412" t="e">
        <f t="shared" si="1"/>
        <v>#DIV/0!</v>
      </c>
    </row>
    <row r="81" spans="1:9" s="280" customFormat="1" ht="12.75" customHeight="1">
      <c r="A81" s="371" t="s">
        <v>200</v>
      </c>
      <c r="B81" s="141" t="s">
        <v>201</v>
      </c>
      <c r="C81" s="408">
        <f>SUM(C82:C84)</f>
        <v>6000000</v>
      </c>
      <c r="D81" s="408">
        <f>SUM(D82:D84)</f>
        <v>-3258</v>
      </c>
      <c r="E81" s="408">
        <f>SUM(E82:E84)</f>
        <v>5996742</v>
      </c>
      <c r="F81" s="408">
        <f>SUM(F82:F84)</f>
        <v>1153</v>
      </c>
      <c r="G81" s="409">
        <f>F81/E81*100</f>
        <v>0.019227106985759936</v>
      </c>
      <c r="H81" s="408">
        <f>SUM(H82:H84)</f>
        <v>2050</v>
      </c>
      <c r="I81" s="413">
        <f t="shared" si="1"/>
        <v>0.03418522924614732</v>
      </c>
    </row>
    <row r="82" spans="1:9" s="280" customFormat="1" ht="12" customHeight="1">
      <c r="A82" s="277" t="s">
        <v>202</v>
      </c>
      <c r="B82" s="281" t="s">
        <v>203</v>
      </c>
      <c r="C82" s="391">
        <f>'2.mell. önkormányzat'!C62</f>
        <v>0</v>
      </c>
      <c r="D82" s="391">
        <f>'2.mell. önkormányzat'!D62</f>
        <v>0</v>
      </c>
      <c r="E82" s="391">
        <f>'2.mell. önkormányzat'!E62</f>
        <v>0</v>
      </c>
      <c r="F82" s="391">
        <f>'2.mell. önkormányzat'!F62</f>
        <v>0</v>
      </c>
      <c r="G82" s="391" t="e">
        <f>'2.mell. önkormányzat'!G62</f>
        <v>#DIV/0!</v>
      </c>
      <c r="H82" s="391">
        <f>'2.mell. önkormányzat'!H62</f>
        <v>0</v>
      </c>
      <c r="I82" s="414" t="e">
        <f t="shared" si="1"/>
        <v>#DIV/0!</v>
      </c>
    </row>
    <row r="83" spans="1:9" s="280" customFormat="1" ht="12" customHeight="1">
      <c r="A83" s="277" t="s">
        <v>204</v>
      </c>
      <c r="B83" s="281" t="s">
        <v>205</v>
      </c>
      <c r="C83" s="391">
        <f>'2.mell. önkormányzat'!C63</f>
        <v>0</v>
      </c>
      <c r="D83" s="391">
        <f>'2.mell. önkormányzat'!D63</f>
        <v>0</v>
      </c>
      <c r="E83" s="391">
        <f>'2.mell. önkormányzat'!E63</f>
        <v>0</v>
      </c>
      <c r="F83" s="391">
        <f>'2.mell. önkormányzat'!F63</f>
        <v>0</v>
      </c>
      <c r="G83" s="391" t="e">
        <f>'2.mell. önkormányzat'!G63</f>
        <v>#DIV/0!</v>
      </c>
      <c r="H83" s="391">
        <f>'2.mell. önkormányzat'!H63</f>
        <v>0</v>
      </c>
      <c r="I83" s="414" t="e">
        <f t="shared" si="1"/>
        <v>#DIV/0!</v>
      </c>
    </row>
    <row r="84" spans="1:9" s="280" customFormat="1" ht="12" customHeight="1">
      <c r="A84" s="277" t="s">
        <v>206</v>
      </c>
      <c r="B84" s="278" t="s">
        <v>207</v>
      </c>
      <c r="C84" s="391">
        <v>6000000</v>
      </c>
      <c r="D84" s="391">
        <f>'2.mell. önkormányzat'!D64</f>
        <v>-3258</v>
      </c>
      <c r="E84" s="391">
        <f>'2.mell. önkormányzat'!E64</f>
        <v>5996742</v>
      </c>
      <c r="F84" s="391">
        <f>'2.mell. önkormányzat'!F64</f>
        <v>1153</v>
      </c>
      <c r="G84" s="391">
        <f>'2.mell. önkormányzat'!G64</f>
        <v>0.019227106985759936</v>
      </c>
      <c r="H84" s="391">
        <f>'2.mell. önkormányzat'!H64</f>
        <v>2050</v>
      </c>
      <c r="I84" s="410">
        <f t="shared" si="1"/>
        <v>0.03418522924614732</v>
      </c>
    </row>
    <row r="85" spans="1:9" s="280" customFormat="1" ht="12" customHeight="1">
      <c r="A85" s="277"/>
      <c r="B85" s="367" t="s">
        <v>208</v>
      </c>
      <c r="C85" s="391"/>
      <c r="D85" s="391"/>
      <c r="E85" s="391"/>
      <c r="F85" s="391"/>
      <c r="G85" s="391"/>
      <c r="H85" s="391"/>
      <c r="I85" s="410"/>
    </row>
    <row r="86" spans="1:9" s="279" customFormat="1" ht="12" customHeight="1">
      <c r="A86" s="282" t="s">
        <v>209</v>
      </c>
      <c r="B86" s="144" t="s">
        <v>210</v>
      </c>
      <c r="C86" s="411">
        <f>'2.mell. önkormányzat'!C65</f>
        <v>0</v>
      </c>
      <c r="D86" s="411">
        <f>'2.mell. önkormányzat'!D65</f>
        <v>0</v>
      </c>
      <c r="E86" s="411">
        <f>'2.mell. önkormányzat'!E65</f>
        <v>0</v>
      </c>
      <c r="F86" s="411">
        <f>'2.mell. önkormányzat'!F65</f>
        <v>0</v>
      </c>
      <c r="G86" s="411" t="e">
        <f>'2.mell. önkormányzat'!G65</f>
        <v>#DIV/0!</v>
      </c>
      <c r="H86" s="411">
        <f>'2.mell. önkormányzat'!H65</f>
        <v>0</v>
      </c>
      <c r="I86" s="412" t="e">
        <f t="shared" si="1"/>
        <v>#DIV/0!</v>
      </c>
    </row>
    <row r="87" spans="1:9" s="280" customFormat="1" ht="13.5" customHeight="1">
      <c r="A87" s="370" t="s">
        <v>211</v>
      </c>
      <c r="B87" s="162" t="s">
        <v>212</v>
      </c>
      <c r="C87" s="418">
        <f>C11+C24+C32+C39+C50+C68+C74+C81</f>
        <v>350531906</v>
      </c>
      <c r="D87" s="418">
        <f>D11+D24+D32+D39+D50+D68+D74+D81</f>
        <v>9821</v>
      </c>
      <c r="E87" s="418">
        <f>E11+E24+E32+E39+E50+E68+E74+E81</f>
        <v>350541727</v>
      </c>
      <c r="F87" s="418">
        <f>F11+F24+F32+F39+F50+F68+F74+F81</f>
        <v>185385</v>
      </c>
      <c r="G87" s="419">
        <f>F87/E87*100</f>
        <v>0.052885287462510845</v>
      </c>
      <c r="H87" s="418">
        <f>H11+H24+H32+H39+H50+H68+H74+H81</f>
        <v>300655</v>
      </c>
      <c r="I87" s="542">
        <f t="shared" si="1"/>
        <v>0.08576867654902608</v>
      </c>
    </row>
    <row r="88" spans="1:9" s="280" customFormat="1" ht="12.75" customHeight="1">
      <c r="A88" s="372" t="s">
        <v>357</v>
      </c>
      <c r="B88" s="141" t="s">
        <v>217</v>
      </c>
      <c r="C88" s="408">
        <f>SUM(C89:C91)</f>
        <v>0</v>
      </c>
      <c r="D88" s="408">
        <f>SUM(D89:D91)</f>
        <v>20000</v>
      </c>
      <c r="E88" s="408">
        <f>SUM(E89:E91)</f>
        <v>20000</v>
      </c>
      <c r="F88" s="408">
        <f>SUM(F89:F91)</f>
        <v>19643</v>
      </c>
      <c r="G88" s="409">
        <f>F88/E88*100</f>
        <v>98.215</v>
      </c>
      <c r="H88" s="408">
        <f>SUM(H89:H91)</f>
        <v>0</v>
      </c>
      <c r="I88" s="413">
        <f t="shared" si="1"/>
        <v>0</v>
      </c>
    </row>
    <row r="89" spans="1:9" s="280" customFormat="1" ht="12" customHeight="1">
      <c r="A89" s="277" t="s">
        <v>218</v>
      </c>
      <c r="B89" s="278" t="s">
        <v>219</v>
      </c>
      <c r="C89" s="391">
        <f>'2.mell. önkormányzat'!C68</f>
        <v>0</v>
      </c>
      <c r="D89" s="391">
        <f>'2.mell. önkormányzat'!D68</f>
        <v>0</v>
      </c>
      <c r="E89" s="391">
        <f>'2.mell. önkormányzat'!E68</f>
        <v>0</v>
      </c>
      <c r="F89" s="391">
        <f>'2.mell. önkormányzat'!F68</f>
        <v>0</v>
      </c>
      <c r="G89" s="391" t="e">
        <f>'2.mell. önkormányzat'!G68</f>
        <v>#DIV/0!</v>
      </c>
      <c r="H89" s="391">
        <f>'2.mell. önkormányzat'!H68</f>
        <v>0</v>
      </c>
      <c r="I89" s="414" t="e">
        <f t="shared" si="1"/>
        <v>#DIV/0!</v>
      </c>
    </row>
    <row r="90" spans="1:9" s="280" customFormat="1" ht="12" customHeight="1">
      <c r="A90" s="277" t="s">
        <v>220</v>
      </c>
      <c r="B90" s="278" t="s">
        <v>221</v>
      </c>
      <c r="C90" s="391">
        <f>'2.mell. önkormányzat'!C69</f>
        <v>0</v>
      </c>
      <c r="D90" s="391">
        <f>'2.mell. önkormányzat'!D69</f>
        <v>20000</v>
      </c>
      <c r="E90" s="391">
        <f>'2.mell. önkormányzat'!E69</f>
        <v>20000</v>
      </c>
      <c r="F90" s="391">
        <f>'2.mell. önkormányzat'!F69</f>
        <v>19643</v>
      </c>
      <c r="G90" s="391">
        <f>'2.mell. önkormányzat'!G69</f>
        <v>98.215</v>
      </c>
      <c r="H90" s="391">
        <f>'2.mell. önkormányzat'!H69</f>
        <v>0</v>
      </c>
      <c r="I90" s="414">
        <f t="shared" si="1"/>
        <v>0</v>
      </c>
    </row>
    <row r="91" spans="1:9" s="280" customFormat="1" ht="12" customHeight="1">
      <c r="A91" s="277" t="s">
        <v>222</v>
      </c>
      <c r="B91" s="278" t="s">
        <v>223</v>
      </c>
      <c r="C91" s="391">
        <f>'2.mell. önkormányzat'!C70</f>
        <v>0</v>
      </c>
      <c r="D91" s="391">
        <f>'2.mell. önkormányzat'!D70</f>
        <v>0</v>
      </c>
      <c r="E91" s="391">
        <f>'2.mell. önkormányzat'!E70</f>
        <v>0</v>
      </c>
      <c r="F91" s="391">
        <f>'2.mell. önkormányzat'!F70</f>
        <v>0</v>
      </c>
      <c r="G91" s="391" t="e">
        <f>'2.mell. önkormányzat'!G70</f>
        <v>#DIV/0!</v>
      </c>
      <c r="H91" s="391">
        <f>'2.mell. önkormányzat'!H70</f>
        <v>0</v>
      </c>
      <c r="I91" s="414" t="e">
        <f t="shared" si="1"/>
        <v>#DIV/0!</v>
      </c>
    </row>
    <row r="92" spans="1:9" s="280" customFormat="1" ht="12.75" customHeight="1">
      <c r="A92" s="372" t="s">
        <v>224</v>
      </c>
      <c r="B92" s="141" t="s">
        <v>225</v>
      </c>
      <c r="C92" s="408">
        <f>SUM(C93:C96)</f>
        <v>0</v>
      </c>
      <c r="D92" s="408">
        <f>SUM(D93:D96)</f>
        <v>0</v>
      </c>
      <c r="E92" s="408">
        <f>SUM(E93:E96)</f>
        <v>0</v>
      </c>
      <c r="F92" s="408">
        <f>SUM(F93:F96)</f>
        <v>0</v>
      </c>
      <c r="G92" s="413" t="e">
        <f>F92/E92*100</f>
        <v>#DIV/0!</v>
      </c>
      <c r="H92" s="408">
        <f>SUM(H93:H96)</f>
        <v>0</v>
      </c>
      <c r="I92" s="413" t="e">
        <f t="shared" si="1"/>
        <v>#DIV/0!</v>
      </c>
    </row>
    <row r="93" spans="1:9" s="280" customFormat="1" ht="12" customHeight="1">
      <c r="A93" s="277" t="s">
        <v>226</v>
      </c>
      <c r="B93" s="278" t="s">
        <v>227</v>
      </c>
      <c r="C93" s="391">
        <f>'2.mell. önkormányzat'!C72</f>
        <v>0</v>
      </c>
      <c r="D93" s="391">
        <f>'2.mell. önkormányzat'!D72</f>
        <v>0</v>
      </c>
      <c r="E93" s="391">
        <f>'2.mell. önkormányzat'!E72</f>
        <v>0</v>
      </c>
      <c r="F93" s="391">
        <f>'2.mell. önkormányzat'!F72</f>
        <v>0</v>
      </c>
      <c r="G93" s="391" t="e">
        <f>'2.mell. önkormányzat'!G72</f>
        <v>#DIV/0!</v>
      </c>
      <c r="H93" s="391">
        <f>'2.mell. önkormányzat'!H72</f>
        <v>0</v>
      </c>
      <c r="I93" s="414" t="e">
        <f t="shared" si="1"/>
        <v>#DIV/0!</v>
      </c>
    </row>
    <row r="94" spans="1:9" s="280" customFormat="1" ht="12" customHeight="1">
      <c r="A94" s="277" t="s">
        <v>228</v>
      </c>
      <c r="B94" s="278" t="s">
        <v>229</v>
      </c>
      <c r="C94" s="391">
        <f>'2.mell. önkormányzat'!C73</f>
        <v>0</v>
      </c>
      <c r="D94" s="391">
        <f>'2.mell. önkormányzat'!D73</f>
        <v>0</v>
      </c>
      <c r="E94" s="391">
        <f>'2.mell. önkormányzat'!E73</f>
        <v>0</v>
      </c>
      <c r="F94" s="391">
        <f>'2.mell. önkormányzat'!F73</f>
        <v>0</v>
      </c>
      <c r="G94" s="391" t="e">
        <f>'2.mell. önkormányzat'!G73</f>
        <v>#DIV/0!</v>
      </c>
      <c r="H94" s="391">
        <f>'2.mell. önkormányzat'!H73</f>
        <v>0</v>
      </c>
      <c r="I94" s="414" t="e">
        <f t="shared" si="1"/>
        <v>#DIV/0!</v>
      </c>
    </row>
    <row r="95" spans="1:9" s="280" customFormat="1" ht="12" customHeight="1">
      <c r="A95" s="277" t="s">
        <v>230</v>
      </c>
      <c r="B95" s="278" t="s">
        <v>231</v>
      </c>
      <c r="C95" s="391">
        <f>'2.mell. önkormányzat'!C74</f>
        <v>0</v>
      </c>
      <c r="D95" s="391">
        <f>'2.mell. önkormányzat'!D74</f>
        <v>0</v>
      </c>
      <c r="E95" s="391">
        <f>'2.mell. önkormányzat'!E74</f>
        <v>0</v>
      </c>
      <c r="F95" s="391">
        <f>'2.mell. önkormányzat'!F74</f>
        <v>0</v>
      </c>
      <c r="G95" s="391" t="e">
        <f>'2.mell. önkormányzat'!G74</f>
        <v>#DIV/0!</v>
      </c>
      <c r="H95" s="391">
        <f>'2.mell. önkormányzat'!H74</f>
        <v>0</v>
      </c>
      <c r="I95" s="414" t="e">
        <f t="shared" si="1"/>
        <v>#DIV/0!</v>
      </c>
    </row>
    <row r="96" spans="1:9" s="280" customFormat="1" ht="12" customHeight="1">
      <c r="A96" s="277" t="s">
        <v>232</v>
      </c>
      <c r="B96" s="278" t="s">
        <v>233</v>
      </c>
      <c r="C96" s="391">
        <f>'2.mell. önkormányzat'!C75</f>
        <v>0</v>
      </c>
      <c r="D96" s="391">
        <f>'2.mell. önkormányzat'!D75</f>
        <v>0</v>
      </c>
      <c r="E96" s="391">
        <f>'2.mell. önkormányzat'!E75</f>
        <v>0</v>
      </c>
      <c r="F96" s="391">
        <f>'2.mell. önkormányzat'!F75</f>
        <v>0</v>
      </c>
      <c r="G96" s="391" t="e">
        <f>'2.mell. önkormányzat'!G75</f>
        <v>#DIV/0!</v>
      </c>
      <c r="H96" s="391">
        <f>'2.mell. önkormányzat'!H75</f>
        <v>0</v>
      </c>
      <c r="I96" s="414" t="e">
        <f t="shared" si="1"/>
        <v>#DIV/0!</v>
      </c>
    </row>
    <row r="97" spans="1:9" s="280" customFormat="1" ht="12.75" customHeight="1">
      <c r="A97" s="372" t="s">
        <v>234</v>
      </c>
      <c r="B97" s="141" t="s">
        <v>235</v>
      </c>
      <c r="C97" s="408">
        <f>SUM(C98:C100)</f>
        <v>18662291</v>
      </c>
      <c r="D97" s="408">
        <f>SUM(D98:D100)</f>
        <v>0</v>
      </c>
      <c r="E97" s="408">
        <f>SUM(E98:E100)</f>
        <v>18662291</v>
      </c>
      <c r="F97" s="408">
        <f>SUM(F98:F100)</f>
        <v>0</v>
      </c>
      <c r="G97" s="409">
        <f>F97/E97*100</f>
        <v>0</v>
      </c>
      <c r="H97" s="408">
        <f>SUM(H98:H100)</f>
        <v>0</v>
      </c>
      <c r="I97" s="413">
        <f t="shared" si="1"/>
        <v>0</v>
      </c>
    </row>
    <row r="98" spans="1:9" s="280" customFormat="1" ht="12" customHeight="1">
      <c r="A98" s="277" t="s">
        <v>236</v>
      </c>
      <c r="B98" s="278" t="s">
        <v>237</v>
      </c>
      <c r="C98" s="391">
        <v>18662291</v>
      </c>
      <c r="D98" s="391">
        <f>'2.mell. önkormányzat'!D77</f>
        <v>0</v>
      </c>
      <c r="E98" s="391">
        <f>'2.mell. önkormányzat'!E77</f>
        <v>18662291</v>
      </c>
      <c r="F98" s="391">
        <f>'2.mell. önkormányzat'!F77</f>
        <v>0</v>
      </c>
      <c r="G98" s="391">
        <f>'2.mell. önkormányzat'!G77</f>
        <v>0</v>
      </c>
      <c r="H98" s="391">
        <f>'2.mell. önkormányzat'!H77</f>
        <v>0</v>
      </c>
      <c r="I98" s="414">
        <f t="shared" si="1"/>
        <v>0</v>
      </c>
    </row>
    <row r="99" spans="1:9" s="280" customFormat="1" ht="12" customHeight="1">
      <c r="A99" s="277"/>
      <c r="B99" s="367" t="s">
        <v>238</v>
      </c>
      <c r="C99" s="391"/>
      <c r="D99" s="391"/>
      <c r="E99" s="391"/>
      <c r="F99" s="391"/>
      <c r="G99" s="391"/>
      <c r="H99" s="391"/>
      <c r="I99" s="414"/>
    </row>
    <row r="100" spans="1:9" s="280" customFormat="1" ht="12" customHeight="1">
      <c r="A100" s="277" t="s">
        <v>239</v>
      </c>
      <c r="B100" s="278" t="s">
        <v>240</v>
      </c>
      <c r="C100" s="391">
        <f>'2.mell. önkormányzat'!C78</f>
        <v>0</v>
      </c>
      <c r="D100" s="391">
        <f>'2.mell. önkormányzat'!D78</f>
        <v>0</v>
      </c>
      <c r="E100" s="391">
        <f>'2.mell. önkormányzat'!E78</f>
        <v>0</v>
      </c>
      <c r="F100" s="391">
        <f>'2.mell. önkormányzat'!F78</f>
        <v>0</v>
      </c>
      <c r="G100" s="391" t="e">
        <f>'2.mell. önkormányzat'!G78</f>
        <v>#DIV/0!</v>
      </c>
      <c r="H100" s="391">
        <f>'2.mell. önkormányzat'!H78</f>
        <v>0</v>
      </c>
      <c r="I100" s="414" t="e">
        <f t="shared" si="1"/>
        <v>#DIV/0!</v>
      </c>
    </row>
    <row r="101" spans="1:9" s="279" customFormat="1" ht="12.75" customHeight="1">
      <c r="A101" s="372" t="s">
        <v>241</v>
      </c>
      <c r="B101" s="141" t="s">
        <v>242</v>
      </c>
      <c r="C101" s="408">
        <f>SUM(C102:C104)</f>
        <v>0</v>
      </c>
      <c r="D101" s="408">
        <f>SUM(D102:D104)</f>
        <v>0</v>
      </c>
      <c r="E101" s="408">
        <f>SUM(E102:E104)</f>
        <v>0</v>
      </c>
      <c r="F101" s="408">
        <f>SUM(F102:F104)</f>
        <v>0</v>
      </c>
      <c r="G101" s="413" t="e">
        <f>F101/E101*100</f>
        <v>#DIV/0!</v>
      </c>
      <c r="H101" s="408">
        <f>SUM(H102:H104)</f>
        <v>0</v>
      </c>
      <c r="I101" s="413" t="e">
        <f t="shared" si="1"/>
        <v>#DIV/0!</v>
      </c>
    </row>
    <row r="102" spans="1:9" s="280" customFormat="1" ht="12" customHeight="1">
      <c r="A102" s="277" t="s">
        <v>243</v>
      </c>
      <c r="B102" s="278" t="s">
        <v>244</v>
      </c>
      <c r="C102" s="391">
        <f>'2.mell. önkormányzat'!C80</f>
        <v>0</v>
      </c>
      <c r="D102" s="391">
        <f>'2.mell. önkormányzat'!D80</f>
        <v>0</v>
      </c>
      <c r="E102" s="391">
        <f>'2.mell. önkormányzat'!E80</f>
        <v>0</v>
      </c>
      <c r="F102" s="391">
        <f>'2.mell. önkormányzat'!F80</f>
        <v>0</v>
      </c>
      <c r="G102" s="391" t="e">
        <f>'2.mell. önkormányzat'!G80</f>
        <v>#DIV/0!</v>
      </c>
      <c r="H102" s="391">
        <f>'2.mell. önkormányzat'!H80</f>
        <v>0</v>
      </c>
      <c r="I102" s="414" t="e">
        <f t="shared" si="1"/>
        <v>#DIV/0!</v>
      </c>
    </row>
    <row r="103" spans="1:9" s="280" customFormat="1" ht="12" customHeight="1">
      <c r="A103" s="277" t="s">
        <v>245</v>
      </c>
      <c r="B103" s="278" t="s">
        <v>246</v>
      </c>
      <c r="C103" s="391">
        <f>'2.mell. önkormányzat'!C81</f>
        <v>0</v>
      </c>
      <c r="D103" s="391">
        <f>'2.mell. önkormányzat'!D81</f>
        <v>0</v>
      </c>
      <c r="E103" s="391">
        <f>'2.mell. önkormányzat'!E81</f>
        <v>0</v>
      </c>
      <c r="F103" s="391">
        <f>'2.mell. önkormányzat'!F81</f>
        <v>0</v>
      </c>
      <c r="G103" s="391" t="e">
        <f>'2.mell. önkormányzat'!G81</f>
        <v>#DIV/0!</v>
      </c>
      <c r="H103" s="391">
        <f>'2.mell. önkormányzat'!H81</f>
        <v>0</v>
      </c>
      <c r="I103" s="414" t="e">
        <f t="shared" si="1"/>
        <v>#DIV/0!</v>
      </c>
    </row>
    <row r="104" spans="1:9" s="280" customFormat="1" ht="12" customHeight="1">
      <c r="A104" s="277" t="s">
        <v>247</v>
      </c>
      <c r="B104" s="278" t="s">
        <v>248</v>
      </c>
      <c r="C104" s="391">
        <f>'2.mell. önkormányzat'!C82</f>
        <v>0</v>
      </c>
      <c r="D104" s="391">
        <f>'2.mell. önkormányzat'!D82</f>
        <v>0</v>
      </c>
      <c r="E104" s="391">
        <f>'2.mell. önkormányzat'!E82</f>
        <v>0</v>
      </c>
      <c r="F104" s="391">
        <f>'2.mell. önkormányzat'!F82</f>
        <v>0</v>
      </c>
      <c r="G104" s="391" t="e">
        <f>'2.mell. önkormányzat'!G82</f>
        <v>#DIV/0!</v>
      </c>
      <c r="H104" s="391">
        <f>'2.mell. önkormányzat'!H82</f>
        <v>0</v>
      </c>
      <c r="I104" s="414" t="e">
        <f aca="true" t="shared" si="2" ref="I104:I110">H104/E104*100</f>
        <v>#DIV/0!</v>
      </c>
    </row>
    <row r="105" spans="1:9" s="280" customFormat="1" ht="12.75" customHeight="1">
      <c r="A105" s="372" t="s">
        <v>249</v>
      </c>
      <c r="B105" s="141" t="s">
        <v>250</v>
      </c>
      <c r="C105" s="408">
        <f>SUM(C106:C109)</f>
        <v>0</v>
      </c>
      <c r="D105" s="408">
        <f>SUM(D106:D109)</f>
        <v>0</v>
      </c>
      <c r="E105" s="408">
        <f>SUM(E106:E109)</f>
        <v>0</v>
      </c>
      <c r="F105" s="408">
        <f>SUM(F106:F109)</f>
        <v>0</v>
      </c>
      <c r="G105" s="413" t="e">
        <f>F105/E105*100</f>
        <v>#DIV/0!</v>
      </c>
      <c r="H105" s="408">
        <f>SUM(H106:H109)</f>
        <v>0</v>
      </c>
      <c r="I105" s="413" t="e">
        <f t="shared" si="2"/>
        <v>#DIV/0!</v>
      </c>
    </row>
    <row r="106" spans="1:9" s="280" customFormat="1" ht="12" customHeight="1">
      <c r="A106" s="286" t="s">
        <v>358</v>
      </c>
      <c r="B106" s="278" t="s">
        <v>252</v>
      </c>
      <c r="C106" s="391">
        <f>'2.mell. önkormányzat'!C84</f>
        <v>0</v>
      </c>
      <c r="D106" s="391">
        <f>'2.mell. önkormányzat'!D84</f>
        <v>0</v>
      </c>
      <c r="E106" s="391">
        <f>'2.mell. önkormányzat'!E84</f>
        <v>0</v>
      </c>
      <c r="F106" s="391">
        <f>'2.mell. önkormányzat'!F84</f>
        <v>0</v>
      </c>
      <c r="G106" s="391" t="e">
        <f>'2.mell. önkormányzat'!G84</f>
        <v>#DIV/0!</v>
      </c>
      <c r="H106" s="391">
        <f>'2.mell. önkormányzat'!H84</f>
        <v>0</v>
      </c>
      <c r="I106" s="414" t="e">
        <f t="shared" si="2"/>
        <v>#DIV/0!</v>
      </c>
    </row>
    <row r="107" spans="1:9" s="280" customFormat="1" ht="12" customHeight="1">
      <c r="A107" s="286" t="s">
        <v>359</v>
      </c>
      <c r="B107" s="278" t="s">
        <v>254</v>
      </c>
      <c r="C107" s="391">
        <f>'2.mell. önkormányzat'!C85</f>
        <v>0</v>
      </c>
      <c r="D107" s="391">
        <f>'2.mell. önkormányzat'!D85</f>
        <v>0</v>
      </c>
      <c r="E107" s="391">
        <f>'2.mell. önkormányzat'!E85</f>
        <v>0</v>
      </c>
      <c r="F107" s="391">
        <f>'2.mell. önkormányzat'!F85</f>
        <v>0</v>
      </c>
      <c r="G107" s="391" t="e">
        <f>'2.mell. önkormányzat'!G85</f>
        <v>#DIV/0!</v>
      </c>
      <c r="H107" s="391">
        <f>'2.mell. önkormányzat'!H85</f>
        <v>0</v>
      </c>
      <c r="I107" s="414" t="e">
        <f t="shared" si="2"/>
        <v>#DIV/0!</v>
      </c>
    </row>
    <row r="108" spans="1:9" s="280" customFormat="1" ht="12" customHeight="1">
      <c r="A108" s="286" t="s">
        <v>360</v>
      </c>
      <c r="B108" s="278" t="s">
        <v>256</v>
      </c>
      <c r="C108" s="391">
        <f>'2.mell. önkormányzat'!C86</f>
        <v>0</v>
      </c>
      <c r="D108" s="391">
        <f>'2.mell. önkormányzat'!D86</f>
        <v>0</v>
      </c>
      <c r="E108" s="391">
        <f>'2.mell. önkormányzat'!E86</f>
        <v>0</v>
      </c>
      <c r="F108" s="391">
        <f>'2.mell. önkormányzat'!F86</f>
        <v>0</v>
      </c>
      <c r="G108" s="391" t="e">
        <f>'2.mell. önkormányzat'!G86</f>
        <v>#DIV/0!</v>
      </c>
      <c r="H108" s="391">
        <f>'2.mell. önkormányzat'!H86</f>
        <v>0</v>
      </c>
      <c r="I108" s="414" t="e">
        <f t="shared" si="2"/>
        <v>#DIV/0!</v>
      </c>
    </row>
    <row r="109" spans="1:9" s="279" customFormat="1" ht="12" customHeight="1">
      <c r="A109" s="286" t="s">
        <v>361</v>
      </c>
      <c r="B109" s="278" t="s">
        <v>258</v>
      </c>
      <c r="C109" s="391">
        <f>'2.mell. önkormányzat'!C87</f>
        <v>0</v>
      </c>
      <c r="D109" s="391">
        <f>'2.mell. önkormányzat'!D87</f>
        <v>0</v>
      </c>
      <c r="E109" s="391">
        <f>'2.mell. önkormányzat'!E87</f>
        <v>0</v>
      </c>
      <c r="F109" s="391">
        <f>'2.mell. önkormányzat'!F87</f>
        <v>0</v>
      </c>
      <c r="G109" s="391" t="e">
        <f>'2.mell. önkormányzat'!G87</f>
        <v>#DIV/0!</v>
      </c>
      <c r="H109" s="391">
        <f>'2.mell. önkormányzat'!H87</f>
        <v>0</v>
      </c>
      <c r="I109" s="414" t="e">
        <f t="shared" si="2"/>
        <v>#DIV/0!</v>
      </c>
    </row>
    <row r="110" spans="1:9" s="279" customFormat="1" ht="12.75" customHeight="1">
      <c r="A110" s="372" t="s">
        <v>259</v>
      </c>
      <c r="B110" s="141" t="s">
        <v>260</v>
      </c>
      <c r="C110" s="408">
        <f>'2.mell. önkormányzat'!C88</f>
        <v>0</v>
      </c>
      <c r="D110" s="408">
        <f>'2.mell. önkormányzat'!D88</f>
        <v>0</v>
      </c>
      <c r="E110" s="408">
        <f>'2.mell. önkormányzat'!E88</f>
        <v>0</v>
      </c>
      <c r="F110" s="408">
        <f>'2.mell. önkormányzat'!F88</f>
        <v>0</v>
      </c>
      <c r="G110" s="408" t="e">
        <f>'2.mell. önkormányzat'!G88</f>
        <v>#DIV/0!</v>
      </c>
      <c r="H110" s="408">
        <f>'2.mell. önkormányzat'!H88</f>
        <v>0</v>
      </c>
      <c r="I110" s="420" t="e">
        <f t="shared" si="2"/>
        <v>#DIV/0!</v>
      </c>
    </row>
    <row r="111" spans="1:9" s="279" customFormat="1" ht="13.5" customHeight="1">
      <c r="A111" s="375" t="s">
        <v>261</v>
      </c>
      <c r="B111" s="176" t="s">
        <v>262</v>
      </c>
      <c r="C111" s="418">
        <f>C88+C92+C97+C101+C105+C110</f>
        <v>18662291</v>
      </c>
      <c r="D111" s="418">
        <f>D88+D92+D97+D101+D105+D110</f>
        <v>20000</v>
      </c>
      <c r="E111" s="418">
        <f>E88+E92+E97+E101+E105+E110</f>
        <v>18682291</v>
      </c>
      <c r="F111" s="418">
        <f>F88+F92+F97+F101+F105+F110</f>
        <v>19643</v>
      </c>
      <c r="G111" s="419">
        <f>F111/E111*100</f>
        <v>0.10514235111742988</v>
      </c>
      <c r="H111" s="418">
        <f>H88+H92+H97+H101+H105+H110</f>
        <v>0</v>
      </c>
      <c r="I111" s="542">
        <f>H111/E111*100</f>
        <v>0</v>
      </c>
    </row>
    <row r="112" spans="1:9" s="279" customFormat="1" ht="15.75" customHeight="1">
      <c r="A112" s="288" t="s">
        <v>263</v>
      </c>
      <c r="B112" s="178" t="s">
        <v>264</v>
      </c>
      <c r="C112" s="421">
        <f>C87+C111</f>
        <v>369194197</v>
      </c>
      <c r="D112" s="421">
        <f>D87+D111</f>
        <v>29821</v>
      </c>
      <c r="E112" s="421">
        <f>E87+E111</f>
        <v>369224018</v>
      </c>
      <c r="F112" s="421">
        <f>F87+F111</f>
        <v>205028</v>
      </c>
      <c r="G112" s="422">
        <f>F112/E112*100</f>
        <v>0.05552943199919351</v>
      </c>
      <c r="H112" s="421">
        <f>H87+H111</f>
        <v>300655</v>
      </c>
      <c r="I112" s="543">
        <f>H112/E112*100</f>
        <v>0.08142888472656186</v>
      </c>
    </row>
    <row r="113" spans="1:9" s="294" customFormat="1" ht="15" customHeight="1" hidden="1">
      <c r="A113" s="500"/>
      <c r="B113" s="290"/>
      <c r="C113" s="423"/>
      <c r="D113" s="424"/>
      <c r="E113" s="424"/>
      <c r="F113" s="424"/>
      <c r="G113" s="425"/>
      <c r="H113" s="424"/>
      <c r="I113" s="425"/>
    </row>
    <row r="114" spans="1:9" s="299" customFormat="1" ht="16.5" customHeight="1">
      <c r="A114" s="295"/>
      <c r="B114" s="296" t="s">
        <v>362</v>
      </c>
      <c r="C114" s="401" t="s">
        <v>72</v>
      </c>
      <c r="D114" s="426"/>
      <c r="E114" s="426"/>
      <c r="F114" s="427"/>
      <c r="G114" s="404" t="s">
        <v>72</v>
      </c>
      <c r="H114" s="427"/>
      <c r="I114" s="428"/>
    </row>
    <row r="115" spans="1:9" s="279" customFormat="1" ht="12.75" customHeight="1">
      <c r="A115" s="371" t="s">
        <v>81</v>
      </c>
      <c r="B115" s="187" t="s">
        <v>348</v>
      </c>
      <c r="C115" s="408">
        <f>SUM(C116:C124)</f>
        <v>301266339</v>
      </c>
      <c r="D115" s="408">
        <f>SUM(D116:D124)</f>
        <v>2472</v>
      </c>
      <c r="E115" s="408">
        <f>SUM(E116:E124)</f>
        <v>301268811</v>
      </c>
      <c r="F115" s="408">
        <f>SUM(F116:F124)</f>
        <v>171671</v>
      </c>
      <c r="G115" s="409">
        <f>F115/E115*100</f>
        <v>0.056982665889035555</v>
      </c>
      <c r="H115" s="408">
        <f>SUM(H116:H124)</f>
        <v>271340</v>
      </c>
      <c r="I115" s="413">
        <f aca="true" t="shared" si="3" ref="I115:I153">H115/E115*100</f>
        <v>0.09006574530544419</v>
      </c>
    </row>
    <row r="116" spans="1:9" s="301" customFormat="1" ht="12" customHeight="1">
      <c r="A116" s="277" t="s">
        <v>83</v>
      </c>
      <c r="B116" s="300" t="s">
        <v>268</v>
      </c>
      <c r="C116" s="391">
        <v>72810580</v>
      </c>
      <c r="D116" s="391">
        <f>'2.mell. önkormányzat'!D94</f>
        <v>0</v>
      </c>
      <c r="E116" s="391">
        <f>'2.mell. önkormányzat'!E94</f>
        <v>72810580</v>
      </c>
      <c r="F116" s="391">
        <f>'2.mell. önkormányzat'!F94</f>
        <v>54060</v>
      </c>
      <c r="G116" s="391">
        <f>'2.mell. önkormányzat'!G94</f>
        <v>0.07424745140060689</v>
      </c>
      <c r="H116" s="391">
        <f>'2.mell. önkormányzat'!H94</f>
        <v>87384</v>
      </c>
      <c r="I116" s="414">
        <f t="shared" si="3"/>
        <v>0.12001552521625292</v>
      </c>
    </row>
    <row r="117" spans="1:9" s="301" customFormat="1" ht="25.5" customHeight="1">
      <c r="A117" s="277"/>
      <c r="B117" s="366" t="s">
        <v>414</v>
      </c>
      <c r="C117" s="391"/>
      <c r="D117" s="391"/>
      <c r="E117" s="391"/>
      <c r="F117" s="391"/>
      <c r="G117" s="391"/>
      <c r="H117" s="391"/>
      <c r="I117" s="414"/>
    </row>
    <row r="118" spans="1:9" s="301" customFormat="1" ht="12" customHeight="1">
      <c r="A118" s="277" t="s">
        <v>86</v>
      </c>
      <c r="B118" s="300" t="s">
        <v>269</v>
      </c>
      <c r="C118" s="391">
        <v>23198740</v>
      </c>
      <c r="D118" s="391">
        <f>'2.mell. önkormányzat'!D95</f>
        <v>0</v>
      </c>
      <c r="E118" s="391">
        <f>'2.mell. önkormányzat'!E95</f>
        <v>23198740</v>
      </c>
      <c r="F118" s="391">
        <f>'2.mell. önkormányzat'!F95</f>
        <v>10156</v>
      </c>
      <c r="G118" s="391">
        <f>'2.mell. önkormányzat'!G95</f>
        <v>0.0437782396802585</v>
      </c>
      <c r="H118" s="391">
        <f>'2.mell. önkormányzat'!H95</f>
        <v>15557</v>
      </c>
      <c r="I118" s="414">
        <f t="shared" si="3"/>
        <v>0.06705967651691427</v>
      </c>
    </row>
    <row r="119" spans="1:9" s="301" customFormat="1" ht="12" customHeight="1">
      <c r="A119" s="277"/>
      <c r="B119" s="366" t="s">
        <v>415</v>
      </c>
      <c r="C119" s="391"/>
      <c r="D119" s="391"/>
      <c r="E119" s="391"/>
      <c r="F119" s="391"/>
      <c r="G119" s="391"/>
      <c r="H119" s="391"/>
      <c r="I119" s="414"/>
    </row>
    <row r="120" spans="1:9" s="301" customFormat="1" ht="12" customHeight="1">
      <c r="A120" s="277" t="s">
        <v>89</v>
      </c>
      <c r="B120" s="300" t="s">
        <v>271</v>
      </c>
      <c r="C120" s="391">
        <v>101974565</v>
      </c>
      <c r="D120" s="391">
        <f>'2.mell. önkormányzat'!D96</f>
        <v>2262</v>
      </c>
      <c r="E120" s="391">
        <f>'2.mell. önkormányzat'!E96</f>
        <v>101976827</v>
      </c>
      <c r="F120" s="391">
        <f>'2.mell. önkormányzat'!F96</f>
        <v>38701</v>
      </c>
      <c r="G120" s="391">
        <f>'2.mell. önkormányzat'!G96</f>
        <v>0.03795077875878605</v>
      </c>
      <c r="H120" s="391">
        <f>'2.mell. önkormányzat'!H96</f>
        <v>62835</v>
      </c>
      <c r="I120" s="414">
        <f t="shared" si="3"/>
        <v>0.0616169396994476</v>
      </c>
    </row>
    <row r="121" spans="1:9" s="301" customFormat="1" ht="141.75" customHeight="1">
      <c r="A121" s="277"/>
      <c r="B121" s="368" t="s">
        <v>402</v>
      </c>
      <c r="C121" s="391"/>
      <c r="D121" s="391"/>
      <c r="E121" s="391"/>
      <c r="F121" s="391"/>
      <c r="G121" s="391"/>
      <c r="H121" s="391"/>
      <c r="I121" s="414"/>
    </row>
    <row r="122" spans="1:9" s="301" customFormat="1" ht="12" customHeight="1">
      <c r="A122" s="277" t="s">
        <v>92</v>
      </c>
      <c r="B122" s="300" t="s">
        <v>475</v>
      </c>
      <c r="C122" s="391">
        <v>3230000</v>
      </c>
      <c r="D122" s="391">
        <f>'2.mell. önkormányzat'!D97</f>
        <v>210</v>
      </c>
      <c r="E122" s="391">
        <f>'2.mell. önkormányzat'!E97</f>
        <v>3230210</v>
      </c>
      <c r="F122" s="391">
        <f>'2.mell. önkormányzat'!F97</f>
        <v>8064</v>
      </c>
      <c r="G122" s="391">
        <f>'2.mell. önkormányzat'!G97</f>
        <v>0.24964321205122889</v>
      </c>
      <c r="H122" s="391">
        <f>'2.mell. önkormányzat'!H97</f>
        <v>10552</v>
      </c>
      <c r="I122" s="414">
        <f t="shared" si="3"/>
        <v>0.3266660681503679</v>
      </c>
    </row>
    <row r="123" spans="1:9" s="301" customFormat="1" ht="37.5" customHeight="1">
      <c r="A123" s="277"/>
      <c r="B123" s="368" t="s">
        <v>483</v>
      </c>
      <c r="C123" s="391"/>
      <c r="D123" s="391"/>
      <c r="E123" s="391"/>
      <c r="F123" s="391"/>
      <c r="G123" s="391"/>
      <c r="H123" s="391"/>
      <c r="I123" s="414"/>
    </row>
    <row r="124" spans="1:9" s="301" customFormat="1" ht="12" customHeight="1">
      <c r="A124" s="277" t="s">
        <v>272</v>
      </c>
      <c r="B124" s="300" t="s">
        <v>273</v>
      </c>
      <c r="C124" s="391">
        <v>100052454</v>
      </c>
      <c r="D124" s="391">
        <f>'2.mell. önkormányzat'!D98</f>
        <v>0</v>
      </c>
      <c r="E124" s="391">
        <f>'2.mell. önkormányzat'!E98</f>
        <v>100052454</v>
      </c>
      <c r="F124" s="391">
        <f>'2.mell. önkormányzat'!F98</f>
        <v>60690</v>
      </c>
      <c r="G124" s="391">
        <f>'2.mell. önkormányzat'!G98</f>
        <v>0.06065818235702644</v>
      </c>
      <c r="H124" s="391">
        <f>'2.mell. önkormányzat'!H98</f>
        <v>95012</v>
      </c>
      <c r="I124" s="414">
        <f t="shared" si="3"/>
        <v>0.09496218853362656</v>
      </c>
    </row>
    <row r="125" spans="1:9" s="301" customFormat="1" ht="12" customHeight="1">
      <c r="A125" s="277" t="s">
        <v>98</v>
      </c>
      <c r="B125" s="302" t="s">
        <v>274</v>
      </c>
      <c r="C125" s="391">
        <f>'2.mell. önkormányzat'!C99</f>
        <v>0</v>
      </c>
      <c r="D125" s="391">
        <f>'2.mell. önkormányzat'!D99</f>
        <v>0</v>
      </c>
      <c r="E125" s="391">
        <f>'2.mell. önkormányzat'!E99</f>
        <v>0</v>
      </c>
      <c r="F125" s="391">
        <f>'2.mell. önkormányzat'!F99</f>
        <v>0</v>
      </c>
      <c r="G125" s="391" t="e">
        <f>'2.mell. önkormányzat'!G99</f>
        <v>#DIV/0!</v>
      </c>
      <c r="H125" s="391">
        <f>'2.mell. önkormányzat'!H99</f>
        <v>0</v>
      </c>
      <c r="I125" s="414" t="e">
        <f t="shared" si="3"/>
        <v>#DIV/0!</v>
      </c>
    </row>
    <row r="126" spans="1:9" s="301" customFormat="1" ht="12" customHeight="1">
      <c r="A126" s="277" t="s">
        <v>275</v>
      </c>
      <c r="B126" s="303" t="s">
        <v>363</v>
      </c>
      <c r="C126" s="411">
        <f>'2.mell. önkormányzat'!C100</f>
        <v>0</v>
      </c>
      <c r="D126" s="411">
        <f>'2.mell. önkormányzat'!D100</f>
        <v>0</v>
      </c>
      <c r="E126" s="411">
        <f>'2.mell. önkormányzat'!E100</f>
        <v>0</v>
      </c>
      <c r="F126" s="411">
        <f>'2.mell. önkormányzat'!F100</f>
        <v>0</v>
      </c>
      <c r="G126" s="411" t="e">
        <f>'2.mell. önkormányzat'!G100</f>
        <v>#DIV/0!</v>
      </c>
      <c r="H126" s="411">
        <f>'2.mell. önkormányzat'!H100</f>
        <v>0</v>
      </c>
      <c r="I126" s="412" t="e">
        <f t="shared" si="3"/>
        <v>#DIV/0!</v>
      </c>
    </row>
    <row r="127" spans="1:9" s="301" customFormat="1" ht="12" customHeight="1">
      <c r="A127" s="277" t="s">
        <v>277</v>
      </c>
      <c r="B127" s="304" t="s">
        <v>364</v>
      </c>
      <c r="C127" s="411">
        <f>'2.mell. önkormányzat'!C101</f>
        <v>0</v>
      </c>
      <c r="D127" s="411">
        <f>'2.mell. önkormányzat'!D101</f>
        <v>0</v>
      </c>
      <c r="E127" s="411">
        <f>'2.mell. önkormányzat'!E101</f>
        <v>0</v>
      </c>
      <c r="F127" s="411">
        <f>'2.mell. önkormányzat'!F101</f>
        <v>0</v>
      </c>
      <c r="G127" s="411" t="e">
        <f>'2.mell. önkormányzat'!G101</f>
        <v>#DIV/0!</v>
      </c>
      <c r="H127" s="411">
        <f>'2.mell. önkormányzat'!H101</f>
        <v>0</v>
      </c>
      <c r="I127" s="412" t="e">
        <f t="shared" si="3"/>
        <v>#DIV/0!</v>
      </c>
    </row>
    <row r="128" spans="1:9" s="301" customFormat="1" ht="12" customHeight="1">
      <c r="A128" s="277" t="s">
        <v>279</v>
      </c>
      <c r="B128" s="304" t="s">
        <v>303</v>
      </c>
      <c r="C128" s="411">
        <f>'2.mell. önkormányzat'!C102</f>
        <v>0</v>
      </c>
      <c r="D128" s="411">
        <f>'2.mell. önkormányzat'!D102</f>
        <v>0</v>
      </c>
      <c r="E128" s="411">
        <f>'2.mell. önkormányzat'!E102</f>
        <v>0</v>
      </c>
      <c r="F128" s="411">
        <f>'2.mell. önkormányzat'!F102</f>
        <v>0</v>
      </c>
      <c r="G128" s="411" t="e">
        <f>'2.mell. önkormányzat'!G102</f>
        <v>#DIV/0!</v>
      </c>
      <c r="H128" s="411">
        <f>'2.mell. önkormányzat'!H102</f>
        <v>0</v>
      </c>
      <c r="I128" s="412" t="e">
        <f t="shared" si="3"/>
        <v>#DIV/0!</v>
      </c>
    </row>
    <row r="129" spans="1:9" s="301" customFormat="1" ht="12" customHeight="1">
      <c r="A129" s="277" t="s">
        <v>281</v>
      </c>
      <c r="B129" s="303" t="s">
        <v>365</v>
      </c>
      <c r="C129" s="411">
        <v>75204474</v>
      </c>
      <c r="D129" s="411">
        <f>'2.mell. önkormányzat'!D103</f>
        <v>0</v>
      </c>
      <c r="E129" s="411">
        <f>'2.mell. önkormányzat'!E103</f>
        <v>75204474</v>
      </c>
      <c r="F129" s="411">
        <f>'2.mell. önkormányzat'!F103</f>
        <v>40364</v>
      </c>
      <c r="G129" s="411">
        <f>'2.mell. önkormányzat'!G103</f>
        <v>0.05367233869623235</v>
      </c>
      <c r="H129" s="411">
        <f>'2.mell. önkormányzat'!H103</f>
        <v>57374</v>
      </c>
      <c r="I129" s="412">
        <f t="shared" si="3"/>
        <v>0.07629067387666325</v>
      </c>
    </row>
    <row r="130" spans="1:9" s="301" customFormat="1" ht="12" customHeight="1">
      <c r="A130" s="277"/>
      <c r="B130" s="200" t="s">
        <v>484</v>
      </c>
      <c r="C130" s="411"/>
      <c r="D130" s="411"/>
      <c r="E130" s="411"/>
      <c r="F130" s="411"/>
      <c r="G130" s="411"/>
      <c r="H130" s="411"/>
      <c r="I130" s="412"/>
    </row>
    <row r="131" spans="1:9" s="301" customFormat="1" ht="12" customHeight="1">
      <c r="A131" s="277" t="s">
        <v>283</v>
      </c>
      <c r="B131" s="303" t="s">
        <v>366</v>
      </c>
      <c r="C131" s="411">
        <f>'2.mell. önkormányzat'!C104</f>
        <v>0</v>
      </c>
      <c r="D131" s="411">
        <f>'2.mell. önkormányzat'!D104</f>
        <v>0</v>
      </c>
      <c r="E131" s="411">
        <f>'2.mell. önkormányzat'!E104</f>
        <v>0</v>
      </c>
      <c r="F131" s="411">
        <f>'2.mell. önkormányzat'!F104</f>
        <v>0</v>
      </c>
      <c r="G131" s="411" t="e">
        <f>'2.mell. önkormányzat'!G104</f>
        <v>#DIV/0!</v>
      </c>
      <c r="H131" s="411">
        <f>'2.mell. önkormányzat'!H104</f>
        <v>0</v>
      </c>
      <c r="I131" s="412" t="e">
        <f t="shared" si="3"/>
        <v>#DIV/0!</v>
      </c>
    </row>
    <row r="132" spans="1:9" s="301" customFormat="1" ht="12" customHeight="1">
      <c r="A132" s="277" t="s">
        <v>285</v>
      </c>
      <c r="B132" s="304" t="s">
        <v>310</v>
      </c>
      <c r="C132" s="411">
        <v>450000</v>
      </c>
      <c r="D132" s="411">
        <f>'2.mell. önkormányzat'!D105</f>
        <v>0</v>
      </c>
      <c r="E132" s="411">
        <f>'2.mell. önkormányzat'!E105</f>
        <v>450000</v>
      </c>
      <c r="F132" s="411">
        <f>'2.mell. önkormányzat'!F105</f>
        <v>150</v>
      </c>
      <c r="G132" s="411">
        <f>'2.mell. önkormányzat'!G105</f>
        <v>0.03333333333333333</v>
      </c>
      <c r="H132" s="411">
        <f>'2.mell. önkormányzat'!H105</f>
        <v>300</v>
      </c>
      <c r="I132" s="412">
        <f t="shared" si="3"/>
        <v>0.06666666666666667</v>
      </c>
    </row>
    <row r="133" spans="1:9" s="301" customFormat="1" ht="12" customHeight="1">
      <c r="A133" s="277"/>
      <c r="B133" s="201" t="s">
        <v>287</v>
      </c>
      <c r="C133" s="411"/>
      <c r="D133" s="411"/>
      <c r="E133" s="411"/>
      <c r="F133" s="411"/>
      <c r="G133" s="411"/>
      <c r="H133" s="411"/>
      <c r="I133" s="412"/>
    </row>
    <row r="134" spans="1:9" s="301" customFormat="1" ht="12" customHeight="1">
      <c r="A134" s="277" t="s">
        <v>288</v>
      </c>
      <c r="B134" s="304" t="s">
        <v>367</v>
      </c>
      <c r="C134" s="411">
        <f>'2.mell. önkormányzat'!C106</f>
        <v>0</v>
      </c>
      <c r="D134" s="411">
        <f>'2.mell. önkormányzat'!D106</f>
        <v>0</v>
      </c>
      <c r="E134" s="411">
        <f>'2.mell. önkormányzat'!E106</f>
        <v>0</v>
      </c>
      <c r="F134" s="411">
        <f>'2.mell. önkormányzat'!F106</f>
        <v>0</v>
      </c>
      <c r="G134" s="411" t="e">
        <f>'2.mell. önkormányzat'!G106</f>
        <v>#DIV/0!</v>
      </c>
      <c r="H134" s="411">
        <f>'2.mell. önkormányzat'!H106</f>
        <v>0</v>
      </c>
      <c r="I134" s="412" t="e">
        <f t="shared" si="3"/>
        <v>#DIV/0!</v>
      </c>
    </row>
    <row r="135" spans="1:9" s="301" customFormat="1" ht="12" customHeight="1">
      <c r="A135" s="277" t="s">
        <v>290</v>
      </c>
      <c r="B135" s="304" t="s">
        <v>368</v>
      </c>
      <c r="C135" s="411">
        <f>'2.mell. önkormányzat'!C107</f>
        <v>0</v>
      </c>
      <c r="D135" s="411">
        <f>'2.mell. önkormányzat'!D107</f>
        <v>0</v>
      </c>
      <c r="E135" s="411">
        <f>'2.mell. önkormányzat'!E107</f>
        <v>0</v>
      </c>
      <c r="F135" s="411">
        <f>'2.mell. önkormányzat'!F107</f>
        <v>0</v>
      </c>
      <c r="G135" s="411" t="e">
        <f>'2.mell. önkormányzat'!G107</f>
        <v>#DIV/0!</v>
      </c>
      <c r="H135" s="411">
        <f>'2.mell. önkormányzat'!H107</f>
        <v>0</v>
      </c>
      <c r="I135" s="412" t="e">
        <f t="shared" si="3"/>
        <v>#DIV/0!</v>
      </c>
    </row>
    <row r="136" spans="1:9" s="301" customFormat="1" ht="12" customHeight="1">
      <c r="A136" s="277" t="s">
        <v>292</v>
      </c>
      <c r="B136" s="304" t="s">
        <v>369</v>
      </c>
      <c r="C136" s="411">
        <v>24397980</v>
      </c>
      <c r="D136" s="411">
        <f>'2.mell. önkormányzat'!D108</f>
        <v>0</v>
      </c>
      <c r="E136" s="411">
        <f>'2.mell. önkormányzat'!E108</f>
        <v>24397980</v>
      </c>
      <c r="F136" s="411">
        <f>'2.mell. önkormányzat'!F108</f>
        <v>20176</v>
      </c>
      <c r="G136" s="411">
        <f>'2.mell. önkormányzat'!G108</f>
        <v>0.08269537068232698</v>
      </c>
      <c r="H136" s="411">
        <f>'2.mell. önkormányzat'!H108</f>
        <v>37338</v>
      </c>
      <c r="I136" s="412">
        <f t="shared" si="3"/>
        <v>0.15303725964198675</v>
      </c>
    </row>
    <row r="137" spans="1:9" s="301" customFormat="1" ht="25.5" customHeight="1">
      <c r="A137" s="277"/>
      <c r="B137" s="203" t="s">
        <v>586</v>
      </c>
      <c r="C137" s="411"/>
      <c r="D137" s="411"/>
      <c r="E137" s="411"/>
      <c r="F137" s="411"/>
      <c r="G137" s="411"/>
      <c r="H137" s="411"/>
      <c r="I137" s="412"/>
    </row>
    <row r="138" spans="1:9" s="301" customFormat="1" ht="12.75" customHeight="1">
      <c r="A138" s="371" t="s">
        <v>101</v>
      </c>
      <c r="B138" s="187" t="s">
        <v>349</v>
      </c>
      <c r="C138" s="408">
        <f>C139+C142+C144</f>
        <v>300000</v>
      </c>
      <c r="D138" s="408">
        <f>D139+D142+D144</f>
        <v>13272</v>
      </c>
      <c r="E138" s="408">
        <f>E139+E142+E144</f>
        <v>313272</v>
      </c>
      <c r="F138" s="408">
        <f>F139+F142+F144</f>
        <v>13422</v>
      </c>
      <c r="G138" s="409">
        <f>F138/E138*100</f>
        <v>4.284455680686432</v>
      </c>
      <c r="H138" s="408">
        <f>H139+H142+H144</f>
        <v>15765</v>
      </c>
      <c r="I138" s="413">
        <f t="shared" si="3"/>
        <v>5.0323680379989275</v>
      </c>
    </row>
    <row r="139" spans="1:9" s="301" customFormat="1" ht="12" customHeight="1">
      <c r="A139" s="305" t="s">
        <v>103</v>
      </c>
      <c r="B139" s="300" t="s">
        <v>294</v>
      </c>
      <c r="C139" s="391">
        <f>'2.mell. önkormányzat'!C110</f>
        <v>0</v>
      </c>
      <c r="D139" s="391">
        <f>'2.mell. önkormányzat'!D110</f>
        <v>5434</v>
      </c>
      <c r="E139" s="391">
        <f>'2.mell. önkormányzat'!E110</f>
        <v>5434</v>
      </c>
      <c r="F139" s="391">
        <f>'2.mell. önkormányzat'!F110</f>
        <v>5434</v>
      </c>
      <c r="G139" s="391">
        <f>'2.mell. önkormányzat'!G110</f>
        <v>100</v>
      </c>
      <c r="H139" s="391">
        <f>'2.mell. önkormányzat'!H110</f>
        <v>7777</v>
      </c>
      <c r="I139" s="414">
        <f t="shared" si="3"/>
        <v>143.1174089068826</v>
      </c>
    </row>
    <row r="140" spans="1:9" s="301" customFormat="1" ht="12" customHeight="1" hidden="1">
      <c r="A140" s="305"/>
      <c r="B140" s="366" t="s">
        <v>408</v>
      </c>
      <c r="C140" s="391"/>
      <c r="D140" s="391"/>
      <c r="E140" s="391"/>
      <c r="F140" s="391"/>
      <c r="G140" s="391"/>
      <c r="H140" s="391"/>
      <c r="I140" s="414"/>
    </row>
    <row r="141" spans="1:9" s="307" customFormat="1" ht="12" customHeight="1">
      <c r="A141" s="306" t="s">
        <v>105</v>
      </c>
      <c r="B141" s="196" t="s">
        <v>295</v>
      </c>
      <c r="C141" s="411">
        <f>'2.mell. önkormányzat'!C111</f>
        <v>0</v>
      </c>
      <c r="D141" s="411">
        <f>'2.mell. önkormányzat'!D111</f>
        <v>0</v>
      </c>
      <c r="E141" s="411">
        <f>'2.mell. önkormányzat'!E111</f>
        <v>0</v>
      </c>
      <c r="F141" s="411">
        <f>'2.mell. önkormányzat'!F111</f>
        <v>0</v>
      </c>
      <c r="G141" s="411" t="e">
        <f>'2.mell. önkormányzat'!G111</f>
        <v>#DIV/0!</v>
      </c>
      <c r="H141" s="411">
        <f>'2.mell. önkormányzat'!H111</f>
        <v>0</v>
      </c>
      <c r="I141" s="412" t="e">
        <f t="shared" si="3"/>
        <v>#DIV/0!</v>
      </c>
    </row>
    <row r="142" spans="1:9" s="301" customFormat="1" ht="12" customHeight="1">
      <c r="A142" s="305" t="s">
        <v>107</v>
      </c>
      <c r="B142" s="300" t="s">
        <v>296</v>
      </c>
      <c r="C142" s="391">
        <f>'2.mell. önkormányzat'!C112</f>
        <v>0</v>
      </c>
      <c r="D142" s="391">
        <f>'2.mell. önkormányzat'!D112</f>
        <v>0</v>
      </c>
      <c r="E142" s="391">
        <f>'2.mell. önkormányzat'!E112</f>
        <v>0</v>
      </c>
      <c r="F142" s="391">
        <f>'2.mell. önkormányzat'!F112</f>
        <v>0</v>
      </c>
      <c r="G142" s="391" t="e">
        <f>'2.mell. önkormányzat'!G112</f>
        <v>#DIV/0!</v>
      </c>
      <c r="H142" s="391">
        <f>'2.mell. önkormányzat'!H112</f>
        <v>0</v>
      </c>
      <c r="I142" s="414" t="e">
        <f t="shared" si="3"/>
        <v>#DIV/0!</v>
      </c>
    </row>
    <row r="143" spans="1:9" s="307" customFormat="1" ht="12" customHeight="1">
      <c r="A143" s="306" t="s">
        <v>109</v>
      </c>
      <c r="B143" s="196" t="s">
        <v>297</v>
      </c>
      <c r="C143" s="411">
        <f>'2.mell. önkormányzat'!C113</f>
        <v>0</v>
      </c>
      <c r="D143" s="411">
        <f>'2.mell. önkormányzat'!D113</f>
        <v>0</v>
      </c>
      <c r="E143" s="411">
        <f>'2.mell. önkormányzat'!E113</f>
        <v>0</v>
      </c>
      <c r="F143" s="411">
        <f>'2.mell. önkormányzat'!F113</f>
        <v>0</v>
      </c>
      <c r="G143" s="411" t="e">
        <f>'2.mell. önkormányzat'!G113</f>
        <v>#DIV/0!</v>
      </c>
      <c r="H143" s="411">
        <f>'2.mell. önkormányzat'!H113</f>
        <v>0</v>
      </c>
      <c r="I143" s="412" t="e">
        <f t="shared" si="3"/>
        <v>#DIV/0!</v>
      </c>
    </row>
    <row r="144" spans="1:9" s="301" customFormat="1" ht="12" customHeight="1">
      <c r="A144" s="305" t="s">
        <v>111</v>
      </c>
      <c r="B144" s="308" t="s">
        <v>298</v>
      </c>
      <c r="C144" s="391">
        <v>300000</v>
      </c>
      <c r="D144" s="391">
        <f>'2.mell. önkormányzat'!D114</f>
        <v>7838</v>
      </c>
      <c r="E144" s="391">
        <f>'2.mell. önkormányzat'!E114</f>
        <v>307838</v>
      </c>
      <c r="F144" s="391">
        <f>'2.mell. önkormányzat'!F114</f>
        <v>7988</v>
      </c>
      <c r="G144" s="391">
        <f>'2.mell. önkormányzat'!G114</f>
        <v>2.5948713284259903</v>
      </c>
      <c r="H144" s="391">
        <f>'2.mell. önkormányzat'!H114</f>
        <v>7988</v>
      </c>
      <c r="I144" s="414">
        <f t="shared" si="3"/>
        <v>2.5948713284259903</v>
      </c>
    </row>
    <row r="145" spans="1:9" s="307" customFormat="1" ht="12" customHeight="1">
      <c r="A145" s="309" t="s">
        <v>114</v>
      </c>
      <c r="B145" s="207" t="s">
        <v>299</v>
      </c>
      <c r="C145" s="411">
        <f>'2.mell. önkormányzat'!C115</f>
        <v>0</v>
      </c>
      <c r="D145" s="411">
        <f>'2.mell. önkormányzat'!D115</f>
        <v>0</v>
      </c>
      <c r="E145" s="411">
        <f>'2.mell. önkormányzat'!E115</f>
        <v>0</v>
      </c>
      <c r="F145" s="411">
        <f>'2.mell. önkormányzat'!F115</f>
        <v>0</v>
      </c>
      <c r="G145" s="411" t="e">
        <f>'2.mell. önkormányzat'!G115</f>
        <v>#DIV/0!</v>
      </c>
      <c r="H145" s="411">
        <f>'2.mell. önkormányzat'!H115</f>
        <v>0</v>
      </c>
      <c r="I145" s="412" t="e">
        <f t="shared" si="3"/>
        <v>#DIV/0!</v>
      </c>
    </row>
    <row r="146" spans="1:9" s="307" customFormat="1" ht="12" customHeight="1">
      <c r="A146" s="309" t="s">
        <v>300</v>
      </c>
      <c r="B146" s="304" t="s">
        <v>301</v>
      </c>
      <c r="C146" s="411">
        <f>'2.mell. önkormányzat'!C116</f>
        <v>0</v>
      </c>
      <c r="D146" s="411">
        <f>'2.mell. önkormányzat'!D116</f>
        <v>0</v>
      </c>
      <c r="E146" s="411">
        <f>'2.mell. önkormányzat'!E116</f>
        <v>0</v>
      </c>
      <c r="F146" s="411">
        <f>'2.mell. önkormányzat'!F116</f>
        <v>0</v>
      </c>
      <c r="G146" s="411" t="e">
        <f>'2.mell. önkormányzat'!G116</f>
        <v>#DIV/0!</v>
      </c>
      <c r="H146" s="411">
        <f>'2.mell. önkormányzat'!H116</f>
        <v>0</v>
      </c>
      <c r="I146" s="412" t="e">
        <f t="shared" si="3"/>
        <v>#DIV/0!</v>
      </c>
    </row>
    <row r="147" spans="1:9" s="307" customFormat="1" ht="12" customHeight="1">
      <c r="A147" s="309" t="s">
        <v>302</v>
      </c>
      <c r="B147" s="304" t="s">
        <v>303</v>
      </c>
      <c r="C147" s="411">
        <f>'2.mell. önkormányzat'!C117</f>
        <v>0</v>
      </c>
      <c r="D147" s="411">
        <f>'2.mell. önkormányzat'!D117</f>
        <v>0</v>
      </c>
      <c r="E147" s="411">
        <f>'2.mell. önkormányzat'!E117</f>
        <v>0</v>
      </c>
      <c r="F147" s="411">
        <f>'2.mell. önkormányzat'!F117</f>
        <v>0</v>
      </c>
      <c r="G147" s="411" t="e">
        <f>'2.mell. önkormányzat'!G117</f>
        <v>#DIV/0!</v>
      </c>
      <c r="H147" s="411">
        <f>'2.mell. önkormányzat'!H117</f>
        <v>0</v>
      </c>
      <c r="I147" s="412" t="e">
        <f t="shared" si="3"/>
        <v>#DIV/0!</v>
      </c>
    </row>
    <row r="148" spans="1:9" s="307" customFormat="1" ht="12" customHeight="1">
      <c r="A148" s="309" t="s">
        <v>304</v>
      </c>
      <c r="B148" s="304" t="s">
        <v>305</v>
      </c>
      <c r="C148" s="411">
        <f>'2.mell. önkormányzat'!C118</f>
        <v>0</v>
      </c>
      <c r="D148" s="411">
        <f>'2.mell. önkormányzat'!D118</f>
        <v>7838</v>
      </c>
      <c r="E148" s="411">
        <f>'2.mell. önkormányzat'!E118</f>
        <v>7838</v>
      </c>
      <c r="F148" s="411">
        <f>'2.mell. önkormányzat'!F118</f>
        <v>7838</v>
      </c>
      <c r="G148" s="411">
        <f>'2.mell. önkormányzat'!G118</f>
        <v>100</v>
      </c>
      <c r="H148" s="411">
        <f>'2.mell. önkormányzat'!H118</f>
        <v>7838</v>
      </c>
      <c r="I148" s="412">
        <f t="shared" si="3"/>
        <v>100</v>
      </c>
    </row>
    <row r="149" spans="1:9" s="307" customFormat="1" ht="12" customHeight="1" hidden="1">
      <c r="A149" s="309"/>
      <c r="B149" s="210" t="s">
        <v>306</v>
      </c>
      <c r="C149" s="411"/>
      <c r="D149" s="411"/>
      <c r="E149" s="411"/>
      <c r="F149" s="411"/>
      <c r="G149" s="411"/>
      <c r="H149" s="411"/>
      <c r="I149" s="412"/>
    </row>
    <row r="150" spans="1:9" s="307" customFormat="1" ht="12" customHeight="1">
      <c r="A150" s="309" t="s">
        <v>307</v>
      </c>
      <c r="B150" s="304" t="s">
        <v>308</v>
      </c>
      <c r="C150" s="411">
        <f>'2.mell. önkormányzat'!C119</f>
        <v>0</v>
      </c>
      <c r="D150" s="411">
        <f>'2.mell. önkormányzat'!D119</f>
        <v>0</v>
      </c>
      <c r="E150" s="411">
        <f>'2.mell. önkormányzat'!E119</f>
        <v>0</v>
      </c>
      <c r="F150" s="411">
        <f>'2.mell. önkormányzat'!F119</f>
        <v>0</v>
      </c>
      <c r="G150" s="411" t="e">
        <f>'2.mell. önkormányzat'!G119</f>
        <v>#DIV/0!</v>
      </c>
      <c r="H150" s="411">
        <f>'2.mell. önkormányzat'!H119</f>
        <v>0</v>
      </c>
      <c r="I150" s="412" t="e">
        <f t="shared" si="3"/>
        <v>#DIV/0!</v>
      </c>
    </row>
    <row r="151" spans="1:9" s="307" customFormat="1" ht="12" customHeight="1">
      <c r="A151" s="309" t="s">
        <v>309</v>
      </c>
      <c r="B151" s="304" t="s">
        <v>310</v>
      </c>
      <c r="C151" s="411">
        <f>'2.mell. önkormányzat'!C120</f>
        <v>0</v>
      </c>
      <c r="D151" s="411">
        <f>'2.mell. önkormányzat'!D120</f>
        <v>0</v>
      </c>
      <c r="E151" s="411">
        <f>'2.mell. önkormányzat'!E120</f>
        <v>0</v>
      </c>
      <c r="F151" s="411">
        <f>'2.mell. önkormányzat'!F120</f>
        <v>0</v>
      </c>
      <c r="G151" s="411" t="e">
        <f>'2.mell. önkormányzat'!G120</f>
        <v>#DIV/0!</v>
      </c>
      <c r="H151" s="411">
        <f>'2.mell. önkormányzat'!H120</f>
        <v>0</v>
      </c>
      <c r="I151" s="412" t="e">
        <f t="shared" si="3"/>
        <v>#DIV/0!</v>
      </c>
    </row>
    <row r="152" spans="1:9" s="307" customFormat="1" ht="12" customHeight="1">
      <c r="A152" s="309" t="s">
        <v>311</v>
      </c>
      <c r="B152" s="304" t="s">
        <v>312</v>
      </c>
      <c r="C152" s="411">
        <f>'2.mell. önkormányzat'!C121</f>
        <v>0</v>
      </c>
      <c r="D152" s="411">
        <f>'2.mell. önkormányzat'!D121</f>
        <v>0</v>
      </c>
      <c r="E152" s="411">
        <f>'2.mell. önkormányzat'!E121</f>
        <v>0</v>
      </c>
      <c r="F152" s="411">
        <f>'2.mell. önkormányzat'!F121</f>
        <v>0</v>
      </c>
      <c r="G152" s="411" t="e">
        <f>'2.mell. önkormányzat'!G121</f>
        <v>#DIV/0!</v>
      </c>
      <c r="H152" s="411">
        <f>'2.mell. önkormányzat'!H121</f>
        <v>0</v>
      </c>
      <c r="I152" s="412" t="e">
        <f t="shared" si="3"/>
        <v>#DIV/0!</v>
      </c>
    </row>
    <row r="153" spans="1:9" s="307" customFormat="1" ht="12" customHeight="1">
      <c r="A153" s="309" t="s">
        <v>313</v>
      </c>
      <c r="B153" s="304" t="s">
        <v>314</v>
      </c>
      <c r="C153" s="411">
        <v>300000</v>
      </c>
      <c r="D153" s="411">
        <f>'2.mell. önkormányzat'!D122</f>
        <v>0</v>
      </c>
      <c r="E153" s="411">
        <f>'2.mell. önkormányzat'!E122</f>
        <v>300000</v>
      </c>
      <c r="F153" s="411">
        <f>'2.mell. önkormányzat'!F122</f>
        <v>150</v>
      </c>
      <c r="G153" s="411">
        <f>'2.mell. önkormányzat'!G122</f>
        <v>0.05</v>
      </c>
      <c r="H153" s="411">
        <f>'2.mell. önkormányzat'!H122</f>
        <v>150</v>
      </c>
      <c r="I153" s="412">
        <f t="shared" si="3"/>
        <v>0.05</v>
      </c>
    </row>
    <row r="154" spans="1:9" s="307" customFormat="1" ht="12" customHeight="1">
      <c r="A154" s="309"/>
      <c r="B154" s="210" t="s">
        <v>315</v>
      </c>
      <c r="C154" s="411"/>
      <c r="D154" s="411"/>
      <c r="E154" s="411"/>
      <c r="F154" s="411"/>
      <c r="G154" s="411"/>
      <c r="H154" s="411"/>
      <c r="I154" s="412"/>
    </row>
    <row r="155" spans="1:9" s="301" customFormat="1" ht="12.75" customHeight="1">
      <c r="A155" s="371" t="s">
        <v>116</v>
      </c>
      <c r="B155" s="118" t="s">
        <v>316</v>
      </c>
      <c r="C155" s="408">
        <f>C156+C158</f>
        <v>19900000</v>
      </c>
      <c r="D155" s="408">
        <f>D156+D158</f>
        <v>-5923</v>
      </c>
      <c r="E155" s="408">
        <f>E156+E158</f>
        <v>19894077</v>
      </c>
      <c r="F155" s="429">
        <f>F156+F158</f>
        <v>0</v>
      </c>
      <c r="G155" s="430">
        <f>F155/E155*100</f>
        <v>0</v>
      </c>
      <c r="H155" s="429">
        <f>H156+H158</f>
        <v>0</v>
      </c>
      <c r="I155" s="429">
        <f>I156+I158</f>
        <v>0</v>
      </c>
    </row>
    <row r="156" spans="1:9" s="301" customFormat="1" ht="12" customHeight="1">
      <c r="A156" s="277" t="s">
        <v>118</v>
      </c>
      <c r="B156" s="300" t="s">
        <v>317</v>
      </c>
      <c r="C156" s="391">
        <v>9900000</v>
      </c>
      <c r="D156" s="391">
        <f>'2.mell. önkormányzat'!D124</f>
        <v>0</v>
      </c>
      <c r="E156" s="391">
        <f>'2.mell. önkormányzat'!E124</f>
        <v>9900000</v>
      </c>
      <c r="F156" s="431"/>
      <c r="G156" s="394">
        <f>F156/E156*100</f>
        <v>0</v>
      </c>
      <c r="H156" s="431"/>
      <c r="I156" s="431"/>
    </row>
    <row r="157" spans="1:9" s="301" customFormat="1" ht="12" customHeight="1">
      <c r="A157" s="277"/>
      <c r="B157" s="363" t="s">
        <v>417</v>
      </c>
      <c r="C157" s="391"/>
      <c r="D157" s="391"/>
      <c r="E157" s="391"/>
      <c r="F157" s="431"/>
      <c r="G157" s="394"/>
      <c r="H157" s="431"/>
      <c r="I157" s="431"/>
    </row>
    <row r="158" spans="1:9" s="301" customFormat="1" ht="12" customHeight="1">
      <c r="A158" s="277" t="s">
        <v>120</v>
      </c>
      <c r="B158" s="300" t="s">
        <v>318</v>
      </c>
      <c r="C158" s="391">
        <v>10000000</v>
      </c>
      <c r="D158" s="391">
        <f>'2.mell. önkormányzat'!D125</f>
        <v>-5923</v>
      </c>
      <c r="E158" s="391">
        <f>'2.mell. önkormányzat'!E125</f>
        <v>9994077</v>
      </c>
      <c r="F158" s="431"/>
      <c r="G158" s="394">
        <f>F158/E158*100</f>
        <v>0</v>
      </c>
      <c r="H158" s="431"/>
      <c r="I158" s="431"/>
    </row>
    <row r="159" spans="1:9" s="301" customFormat="1" ht="12" customHeight="1">
      <c r="A159" s="277"/>
      <c r="B159" s="363" t="s">
        <v>416</v>
      </c>
      <c r="C159" s="391"/>
      <c r="D159" s="391"/>
      <c r="E159" s="391"/>
      <c r="F159" s="431"/>
      <c r="G159" s="394"/>
      <c r="H159" s="431"/>
      <c r="I159" s="431"/>
    </row>
    <row r="160" spans="1:9" s="301" customFormat="1" ht="13.5" customHeight="1">
      <c r="A160" s="370" t="s">
        <v>319</v>
      </c>
      <c r="B160" s="162" t="s">
        <v>320</v>
      </c>
      <c r="C160" s="418">
        <f>C115+C138+C155</f>
        <v>321466339</v>
      </c>
      <c r="D160" s="418">
        <f>D115+D138+D155</f>
        <v>9821</v>
      </c>
      <c r="E160" s="418">
        <f>E115+E138+E155</f>
        <v>321476160</v>
      </c>
      <c r="F160" s="418">
        <f>F115+F138+F155</f>
        <v>185093</v>
      </c>
      <c r="G160" s="419">
        <f>F160/E160*100</f>
        <v>0.05757596457541361</v>
      </c>
      <c r="H160" s="418">
        <f>H115+H138+H155</f>
        <v>287105</v>
      </c>
      <c r="I160" s="542">
        <f aca="true" t="shared" si="4" ref="I160:I183">H160/E160*100</f>
        <v>0.0893083331591369</v>
      </c>
    </row>
    <row r="161" spans="1:9" s="301" customFormat="1" ht="12.75" customHeight="1">
      <c r="A161" s="371" t="s">
        <v>148</v>
      </c>
      <c r="B161" s="118" t="s">
        <v>321</v>
      </c>
      <c r="C161" s="408">
        <f>C162+C164+C165</f>
        <v>6597000</v>
      </c>
      <c r="D161" s="408">
        <f>D162+D164+D165</f>
        <v>20000</v>
      </c>
      <c r="E161" s="408">
        <f>E162+E164+E165</f>
        <v>6617000</v>
      </c>
      <c r="F161" s="408">
        <f>F162+F164+F165</f>
        <v>13182</v>
      </c>
      <c r="G161" s="409">
        <f>F161/E161*100</f>
        <v>0.1992141453831041</v>
      </c>
      <c r="H161" s="408">
        <f>H162+H164+H165</f>
        <v>5700</v>
      </c>
      <c r="I161" s="413">
        <f t="shared" si="4"/>
        <v>0.08614175608281699</v>
      </c>
    </row>
    <row r="162" spans="1:9" s="279" customFormat="1" ht="12" customHeight="1">
      <c r="A162" s="277" t="s">
        <v>150</v>
      </c>
      <c r="B162" s="300" t="s">
        <v>322</v>
      </c>
      <c r="C162" s="391">
        <v>6597000</v>
      </c>
      <c r="D162" s="391">
        <f>'2.mell. önkormányzat'!D128</f>
        <v>0</v>
      </c>
      <c r="E162" s="391">
        <f>'2.mell. önkormányzat'!E128</f>
        <v>6597000</v>
      </c>
      <c r="F162" s="391">
        <f>'2.mell. önkormányzat'!F128</f>
        <v>0</v>
      </c>
      <c r="G162" s="391">
        <f>'2.mell. önkormányzat'!G128</f>
        <v>0</v>
      </c>
      <c r="H162" s="391">
        <f>'2.mell. önkormányzat'!H128</f>
        <v>5700</v>
      </c>
      <c r="I162" s="414">
        <f t="shared" si="4"/>
        <v>0.08640291041382447</v>
      </c>
    </row>
    <row r="163" spans="1:9" s="279" customFormat="1" ht="12" customHeight="1">
      <c r="A163" s="277"/>
      <c r="B163" s="363" t="s">
        <v>323</v>
      </c>
      <c r="C163" s="391"/>
      <c r="D163" s="391"/>
      <c r="E163" s="391"/>
      <c r="F163" s="391"/>
      <c r="G163" s="391"/>
      <c r="H163" s="391"/>
      <c r="I163" s="414"/>
    </row>
    <row r="164" spans="1:9" s="301" customFormat="1" ht="12" customHeight="1">
      <c r="A164" s="277" t="s">
        <v>153</v>
      </c>
      <c r="B164" s="310" t="s">
        <v>324</v>
      </c>
      <c r="C164" s="391">
        <f>'2.mell. önkormányzat'!C129</f>
        <v>0</v>
      </c>
      <c r="D164" s="391">
        <f>'2.mell. önkormányzat'!D129</f>
        <v>20000</v>
      </c>
      <c r="E164" s="391">
        <f>'2.mell. önkormányzat'!E129</f>
        <v>20000</v>
      </c>
      <c r="F164" s="391">
        <f>'2.mell. önkormányzat'!F129</f>
        <v>13182</v>
      </c>
      <c r="G164" s="391">
        <f>'2.mell. önkormányzat'!G129</f>
        <v>65.91</v>
      </c>
      <c r="H164" s="391">
        <f>'2.mell. önkormányzat'!H129</f>
        <v>0</v>
      </c>
      <c r="I164" s="414">
        <f t="shared" si="4"/>
        <v>0</v>
      </c>
    </row>
    <row r="165" spans="1:9" s="301" customFormat="1" ht="12" customHeight="1">
      <c r="A165" s="277" t="s">
        <v>156</v>
      </c>
      <c r="B165" s="300" t="s">
        <v>325</v>
      </c>
      <c r="C165" s="391">
        <f>'2.mell. önkormányzat'!C130</f>
        <v>0</v>
      </c>
      <c r="D165" s="391">
        <f>'2.mell. önkormányzat'!D130</f>
        <v>0</v>
      </c>
      <c r="E165" s="391">
        <f>'2.mell. önkormányzat'!E130</f>
        <v>0</v>
      </c>
      <c r="F165" s="391">
        <f>'2.mell. önkormányzat'!F130</f>
        <v>0</v>
      </c>
      <c r="G165" s="391" t="e">
        <f>'2.mell. önkormányzat'!G130</f>
        <v>#DIV/0!</v>
      </c>
      <c r="H165" s="391">
        <f>'2.mell. önkormányzat'!H130</f>
        <v>0</v>
      </c>
      <c r="I165" s="414" t="e">
        <f t="shared" si="4"/>
        <v>#DIV/0!</v>
      </c>
    </row>
    <row r="166" spans="1:9" s="301" customFormat="1" ht="12.75" customHeight="1">
      <c r="A166" s="371" t="s">
        <v>177</v>
      </c>
      <c r="B166" s="118" t="s">
        <v>326</v>
      </c>
      <c r="C166" s="408">
        <f>C167+C168+C169+C170</f>
        <v>0</v>
      </c>
      <c r="D166" s="408">
        <f>D167+D168+D169+D170</f>
        <v>0</v>
      </c>
      <c r="E166" s="408">
        <f>E167+E168+E169+E170</f>
        <v>0</v>
      </c>
      <c r="F166" s="408">
        <f>F167+F168+F169+F170</f>
        <v>0</v>
      </c>
      <c r="G166" s="420" t="e">
        <f>F166/E166*100</f>
        <v>#DIV/0!</v>
      </c>
      <c r="H166" s="408">
        <f>H167+H168+H169+H170</f>
        <v>0</v>
      </c>
      <c r="I166" s="413" t="e">
        <f t="shared" si="4"/>
        <v>#DIV/0!</v>
      </c>
    </row>
    <row r="167" spans="1:9" s="301" customFormat="1" ht="12" customHeight="1">
      <c r="A167" s="277" t="s">
        <v>179</v>
      </c>
      <c r="B167" s="300" t="s">
        <v>327</v>
      </c>
      <c r="C167" s="391">
        <f>'2.mell. önkormányzat'!C132</f>
        <v>0</v>
      </c>
      <c r="D167" s="391">
        <f>'2.mell. önkormányzat'!D132</f>
        <v>0</v>
      </c>
      <c r="E167" s="391">
        <f>'2.mell. önkormányzat'!E132</f>
        <v>0</v>
      </c>
      <c r="F167" s="391">
        <f>'2.mell. önkormányzat'!F132</f>
        <v>0</v>
      </c>
      <c r="G167" s="391" t="e">
        <f>'2.mell. önkormányzat'!G132</f>
        <v>#DIV/0!</v>
      </c>
      <c r="H167" s="391">
        <f>'2.mell. önkormányzat'!H132</f>
        <v>0</v>
      </c>
      <c r="I167" s="414" t="e">
        <f t="shared" si="4"/>
        <v>#DIV/0!</v>
      </c>
    </row>
    <row r="168" spans="1:9" s="301" customFormat="1" ht="12" customHeight="1">
      <c r="A168" s="277" t="s">
        <v>181</v>
      </c>
      <c r="B168" s="300" t="s">
        <v>328</v>
      </c>
      <c r="C168" s="391">
        <f>'2.mell. önkormányzat'!C133</f>
        <v>0</v>
      </c>
      <c r="D168" s="391">
        <f>'2.mell. önkormányzat'!D133</f>
        <v>0</v>
      </c>
      <c r="E168" s="391">
        <f>'2.mell. önkormányzat'!E133</f>
        <v>0</v>
      </c>
      <c r="F168" s="391">
        <f>'2.mell. önkormányzat'!F133</f>
        <v>0</v>
      </c>
      <c r="G168" s="391" t="e">
        <f>'2.mell. önkormányzat'!G133</f>
        <v>#DIV/0!</v>
      </c>
      <c r="H168" s="391">
        <f>'2.mell. önkormányzat'!H133</f>
        <v>0</v>
      </c>
      <c r="I168" s="414" t="e">
        <f t="shared" si="4"/>
        <v>#DIV/0!</v>
      </c>
    </row>
    <row r="169" spans="1:9" s="301" customFormat="1" ht="12" customHeight="1">
      <c r="A169" s="277" t="s">
        <v>182</v>
      </c>
      <c r="B169" s="300" t="s">
        <v>329</v>
      </c>
      <c r="C169" s="391">
        <f>'2.mell. önkormányzat'!C134</f>
        <v>0</v>
      </c>
      <c r="D169" s="391">
        <f>'2.mell. önkormányzat'!D134</f>
        <v>0</v>
      </c>
      <c r="E169" s="391">
        <f>'2.mell. önkormányzat'!E134</f>
        <v>0</v>
      </c>
      <c r="F169" s="391">
        <f>'2.mell. önkormányzat'!F134</f>
        <v>0</v>
      </c>
      <c r="G169" s="391" t="e">
        <f>'2.mell. önkormányzat'!G134</f>
        <v>#DIV/0!</v>
      </c>
      <c r="H169" s="391">
        <f>'2.mell. önkormányzat'!H134</f>
        <v>0</v>
      </c>
      <c r="I169" s="414" t="e">
        <f t="shared" si="4"/>
        <v>#DIV/0!</v>
      </c>
    </row>
    <row r="170" spans="1:9" s="279" customFormat="1" ht="12" customHeight="1">
      <c r="A170" s="277" t="s">
        <v>184</v>
      </c>
      <c r="B170" s="300" t="s">
        <v>330</v>
      </c>
      <c r="C170" s="391">
        <f>'2.mell. önkormányzat'!C135</f>
        <v>0</v>
      </c>
      <c r="D170" s="391">
        <f>'2.mell. önkormányzat'!D135</f>
        <v>0</v>
      </c>
      <c r="E170" s="391">
        <f>'2.mell. önkormányzat'!E135</f>
        <v>0</v>
      </c>
      <c r="F170" s="391">
        <f>'2.mell. önkormányzat'!F135</f>
        <v>0</v>
      </c>
      <c r="G170" s="391" t="e">
        <f>'2.mell. önkormányzat'!G135</f>
        <v>#DIV/0!</v>
      </c>
      <c r="H170" s="391">
        <f>'2.mell. önkormányzat'!H135</f>
        <v>0</v>
      </c>
      <c r="I170" s="414" t="e">
        <f t="shared" si="4"/>
        <v>#DIV/0!</v>
      </c>
    </row>
    <row r="171" spans="1:16" s="301" customFormat="1" ht="12.75" customHeight="1">
      <c r="A171" s="371" t="s">
        <v>331</v>
      </c>
      <c r="B171" s="118" t="s">
        <v>332</v>
      </c>
      <c r="C171" s="408">
        <f>C172+C173+C174+C175+C176</f>
        <v>41130858</v>
      </c>
      <c r="D171" s="408">
        <f>D172+D173+D174+D175</f>
        <v>0</v>
      </c>
      <c r="E171" s="408">
        <f>E172+E173+E174+E175</f>
        <v>0</v>
      </c>
      <c r="F171" s="408">
        <f>F172+F173+F174+F175</f>
        <v>0</v>
      </c>
      <c r="G171" s="420" t="e">
        <f>F171/E171*100</f>
        <v>#DIV/0!</v>
      </c>
      <c r="H171" s="408">
        <f>H172+H173+H174+H175</f>
        <v>0</v>
      </c>
      <c r="I171" s="413" t="e">
        <f t="shared" si="4"/>
        <v>#DIV/0!</v>
      </c>
      <c r="P171" s="311"/>
    </row>
    <row r="172" spans="1:9" s="301" customFormat="1" ht="12" customHeight="1">
      <c r="A172" s="277" t="s">
        <v>190</v>
      </c>
      <c r="B172" s="300" t="s">
        <v>333</v>
      </c>
      <c r="C172" s="391">
        <f>'2.mell. önkormányzat'!C137</f>
        <v>0</v>
      </c>
      <c r="D172" s="391">
        <f>'2.mell. önkormányzat'!D137</f>
        <v>0</v>
      </c>
      <c r="E172" s="391">
        <f>'2.mell. önkormányzat'!E137</f>
        <v>0</v>
      </c>
      <c r="F172" s="391">
        <f>'2.mell. önkormányzat'!F137</f>
        <v>0</v>
      </c>
      <c r="G172" s="391" t="e">
        <f>'2.mell. önkormányzat'!G137</f>
        <v>#DIV/0!</v>
      </c>
      <c r="H172" s="391">
        <f>'2.mell. önkormányzat'!H137</f>
        <v>0</v>
      </c>
      <c r="I172" s="414" t="e">
        <f t="shared" si="4"/>
        <v>#DIV/0!</v>
      </c>
    </row>
    <row r="173" spans="1:9" s="301" customFormat="1" ht="12" customHeight="1">
      <c r="A173" s="277" t="s">
        <v>192</v>
      </c>
      <c r="B173" s="300" t="s">
        <v>334</v>
      </c>
      <c r="C173" s="391">
        <f>'2.mell. önkormányzat'!C138</f>
        <v>0</v>
      </c>
      <c r="D173" s="391">
        <f>'2.mell. önkormányzat'!D138</f>
        <v>0</v>
      </c>
      <c r="E173" s="391">
        <f>'2.mell. önkormányzat'!E138</f>
        <v>0</v>
      </c>
      <c r="F173" s="391">
        <f>'2.mell. önkormányzat'!F138</f>
        <v>0</v>
      </c>
      <c r="G173" s="391" t="e">
        <f>'2.mell. önkormányzat'!G138</f>
        <v>#DIV/0!</v>
      </c>
      <c r="H173" s="391">
        <f>'2.mell. önkormányzat'!H138</f>
        <v>0</v>
      </c>
      <c r="I173" s="414" t="e">
        <f t="shared" si="4"/>
        <v>#DIV/0!</v>
      </c>
    </row>
    <row r="174" spans="1:9" s="279" customFormat="1" ht="12" customHeight="1">
      <c r="A174" s="277" t="s">
        <v>195</v>
      </c>
      <c r="B174" s="300" t="s">
        <v>335</v>
      </c>
      <c r="C174" s="391">
        <f>'2.mell. önkormányzat'!C139</f>
        <v>0</v>
      </c>
      <c r="D174" s="391">
        <f>'2.mell. önkormányzat'!D139</f>
        <v>0</v>
      </c>
      <c r="E174" s="391">
        <f>'2.mell. önkormányzat'!E139</f>
        <v>0</v>
      </c>
      <c r="F174" s="391">
        <f>'2.mell. önkormányzat'!F139</f>
        <v>0</v>
      </c>
      <c r="G174" s="391" t="e">
        <f>'2.mell. önkormányzat'!G139</f>
        <v>#DIV/0!</v>
      </c>
      <c r="H174" s="391">
        <f>'2.mell. önkormányzat'!H139</f>
        <v>0</v>
      </c>
      <c r="I174" s="414" t="e">
        <f t="shared" si="4"/>
        <v>#DIV/0!</v>
      </c>
    </row>
    <row r="175" spans="1:9" s="279" customFormat="1" ht="12" customHeight="1">
      <c r="A175" s="277" t="s">
        <v>198</v>
      </c>
      <c r="B175" s="300" t="s">
        <v>336</v>
      </c>
      <c r="C175" s="391">
        <f>'2.mell. önkormányzat'!C140</f>
        <v>0</v>
      </c>
      <c r="D175" s="391">
        <f>'2.mell. önkormányzat'!D140</f>
        <v>0</v>
      </c>
      <c r="E175" s="391">
        <f>'2.mell. önkormányzat'!E140</f>
        <v>0</v>
      </c>
      <c r="F175" s="391">
        <f>'2.mell. önkormányzat'!F140</f>
        <v>0</v>
      </c>
      <c r="G175" s="391" t="e">
        <f>'2.mell. önkormányzat'!G140</f>
        <v>#DIV/0!</v>
      </c>
      <c r="H175" s="391">
        <f>'2.mell. önkormányzat'!H140</f>
        <v>0</v>
      </c>
      <c r="I175" s="414" t="e">
        <f t="shared" si="4"/>
        <v>#DIV/0!</v>
      </c>
    </row>
    <row r="176" spans="1:9" s="279" customFormat="1" ht="12" customHeight="1">
      <c r="A176" s="277" t="s">
        <v>568</v>
      </c>
      <c r="B176" s="300" t="s">
        <v>567</v>
      </c>
      <c r="C176" s="391">
        <v>41130858</v>
      </c>
      <c r="D176" s="391"/>
      <c r="E176" s="391"/>
      <c r="F176" s="391"/>
      <c r="G176" s="391"/>
      <c r="H176" s="391"/>
      <c r="I176" s="414"/>
    </row>
    <row r="177" spans="1:9" s="279" customFormat="1" ht="12.75" customHeight="1">
      <c r="A177" s="371" t="s">
        <v>200</v>
      </c>
      <c r="B177" s="118" t="s">
        <v>337</v>
      </c>
      <c r="C177" s="432">
        <f>C178+C179+C180+C181</f>
        <v>0</v>
      </c>
      <c r="D177" s="432">
        <f>D178+D179+D180+D181</f>
        <v>0</v>
      </c>
      <c r="E177" s="432">
        <f>E178+E179+E180+E181</f>
        <v>0</v>
      </c>
      <c r="F177" s="432">
        <f>F178+F179+F180+F181</f>
        <v>0</v>
      </c>
      <c r="G177" s="420" t="e">
        <f>F177/E177*100</f>
        <v>#DIV/0!</v>
      </c>
      <c r="H177" s="432">
        <f>H178+H179+H180+H181</f>
        <v>0</v>
      </c>
      <c r="I177" s="413" t="e">
        <f t="shared" si="4"/>
        <v>#DIV/0!</v>
      </c>
    </row>
    <row r="178" spans="1:9" s="279" customFormat="1" ht="12" customHeight="1">
      <c r="A178" s="277" t="s">
        <v>202</v>
      </c>
      <c r="B178" s="300" t="s">
        <v>338</v>
      </c>
      <c r="C178" s="391">
        <f>'2.mell. önkormányzat'!C143</f>
        <v>0</v>
      </c>
      <c r="D178" s="391">
        <f>'2.mell. önkormányzat'!D143</f>
        <v>0</v>
      </c>
      <c r="E178" s="391">
        <f>'2.mell. önkormányzat'!E143</f>
        <v>0</v>
      </c>
      <c r="F178" s="391">
        <f>'2.mell. önkormányzat'!F143</f>
        <v>0</v>
      </c>
      <c r="G178" s="391" t="e">
        <f>'2.mell. önkormányzat'!G143</f>
        <v>#DIV/0!</v>
      </c>
      <c r="H178" s="391">
        <f>'2.mell. önkormányzat'!H143</f>
        <v>0</v>
      </c>
      <c r="I178" s="414" t="e">
        <f t="shared" si="4"/>
        <v>#DIV/0!</v>
      </c>
    </row>
    <row r="179" spans="1:9" s="279" customFormat="1" ht="12" customHeight="1">
      <c r="A179" s="277" t="s">
        <v>204</v>
      </c>
      <c r="B179" s="300" t="s">
        <v>339</v>
      </c>
      <c r="C179" s="391">
        <f>'2.mell. önkormányzat'!C144</f>
        <v>0</v>
      </c>
      <c r="D179" s="391">
        <f>'2.mell. önkormányzat'!D144</f>
        <v>0</v>
      </c>
      <c r="E179" s="391">
        <f>'2.mell. önkormányzat'!E144</f>
        <v>0</v>
      </c>
      <c r="F179" s="391">
        <f>'2.mell. önkormányzat'!F144</f>
        <v>0</v>
      </c>
      <c r="G179" s="391" t="e">
        <f>'2.mell. önkormányzat'!G144</f>
        <v>#DIV/0!</v>
      </c>
      <c r="H179" s="391">
        <f>'2.mell. önkormányzat'!H144</f>
        <v>0</v>
      </c>
      <c r="I179" s="414" t="e">
        <f t="shared" si="4"/>
        <v>#DIV/0!</v>
      </c>
    </row>
    <row r="180" spans="1:9" s="279" customFormat="1" ht="12" customHeight="1">
      <c r="A180" s="277" t="s">
        <v>206</v>
      </c>
      <c r="B180" s="300" t="s">
        <v>340</v>
      </c>
      <c r="C180" s="391">
        <f>'2.mell. önkormányzat'!C145</f>
        <v>0</v>
      </c>
      <c r="D180" s="391">
        <f>'2.mell. önkormányzat'!D145</f>
        <v>0</v>
      </c>
      <c r="E180" s="391">
        <f>'2.mell. önkormányzat'!E145</f>
        <v>0</v>
      </c>
      <c r="F180" s="391">
        <f>'2.mell. önkormányzat'!F145</f>
        <v>0</v>
      </c>
      <c r="G180" s="391" t="e">
        <f>'2.mell. önkormányzat'!G145</f>
        <v>#DIV/0!</v>
      </c>
      <c r="H180" s="391">
        <f>'2.mell. önkormányzat'!H145</f>
        <v>0</v>
      </c>
      <c r="I180" s="414" t="e">
        <f t="shared" si="4"/>
        <v>#DIV/0!</v>
      </c>
    </row>
    <row r="181" spans="1:9" s="301" customFormat="1" ht="12" customHeight="1">
      <c r="A181" s="277" t="s">
        <v>209</v>
      </c>
      <c r="B181" s="300" t="s">
        <v>341</v>
      </c>
      <c r="C181" s="391">
        <f>'2.mell. önkormányzat'!C146</f>
        <v>0</v>
      </c>
      <c r="D181" s="391">
        <f>'2.mell. önkormányzat'!D146</f>
        <v>0</v>
      </c>
      <c r="E181" s="391">
        <f>'2.mell. önkormányzat'!E146</f>
        <v>0</v>
      </c>
      <c r="F181" s="391">
        <f>'2.mell. önkormányzat'!F146</f>
        <v>0</v>
      </c>
      <c r="G181" s="391" t="e">
        <f>'2.mell. önkormányzat'!G146</f>
        <v>#DIV/0!</v>
      </c>
      <c r="H181" s="391">
        <f>'2.mell. önkormányzat'!H146</f>
        <v>0</v>
      </c>
      <c r="I181" s="414" t="e">
        <f t="shared" si="4"/>
        <v>#DIV/0!</v>
      </c>
    </row>
    <row r="182" spans="1:9" s="301" customFormat="1" ht="13.5" customHeight="1">
      <c r="A182" s="370" t="s">
        <v>211</v>
      </c>
      <c r="B182" s="162" t="s">
        <v>342</v>
      </c>
      <c r="C182" s="433">
        <f>C161+C166+C171+C177</f>
        <v>47727858</v>
      </c>
      <c r="D182" s="433">
        <f>D161+D166+D171+D177</f>
        <v>20000</v>
      </c>
      <c r="E182" s="433">
        <f>E161+E166+E171+E177</f>
        <v>6617000</v>
      </c>
      <c r="F182" s="433">
        <f>F161+F166+F171+F177</f>
        <v>13182</v>
      </c>
      <c r="G182" s="419">
        <f>F182/E182*100</f>
        <v>0.1992141453831041</v>
      </c>
      <c r="H182" s="433">
        <f>H161+H166+H171+H177</f>
        <v>5700</v>
      </c>
      <c r="I182" s="542">
        <f t="shared" si="4"/>
        <v>0.08614175608281699</v>
      </c>
    </row>
    <row r="183" spans="1:9" s="301" customFormat="1" ht="15.75" customHeight="1">
      <c r="A183" s="312" t="s">
        <v>343</v>
      </c>
      <c r="B183" s="222" t="s">
        <v>344</v>
      </c>
      <c r="C183" s="434">
        <f>C160+C182</f>
        <v>369194197</v>
      </c>
      <c r="D183" s="434">
        <f>D160+D182</f>
        <v>29821</v>
      </c>
      <c r="E183" s="434">
        <f>E160+E182</f>
        <v>328093160</v>
      </c>
      <c r="F183" s="434">
        <f>F160+F182</f>
        <v>198275</v>
      </c>
      <c r="G183" s="422">
        <f>F183/E183*100</f>
        <v>0.06043253080923723</v>
      </c>
      <c r="H183" s="434">
        <f>H160+H182</f>
        <v>292805</v>
      </c>
      <c r="I183" s="543">
        <f t="shared" si="4"/>
        <v>0.08924446946714769</v>
      </c>
    </row>
  </sheetData>
  <sheetProtection formatCells="0"/>
  <mergeCells count="2">
    <mergeCell ref="A2:C2"/>
    <mergeCell ref="A3:C3"/>
  </mergeCells>
  <printOptions horizontalCentered="1"/>
  <pageMargins left="0.4724409448818898" right="0.4724409448818898" top="0.3937007874015748" bottom="0.6692913385826772" header="0" footer="0"/>
  <pageSetup fitToHeight="0" horizontalDpi="600" verticalDpi="600" orientation="portrait" paperSize="9" scale="86" r:id="rId1"/>
  <headerFooter alignWithMargins="0">
    <oddHeader>&amp;C&amp;"Times New Roman CE,Félkövér"&amp;12
&amp;10
</oddHeader>
  </headerFooter>
  <rowBreaks count="3" manualBreakCount="3">
    <brk id="60" max="255" man="1"/>
    <brk id="113" max="255" man="1"/>
    <brk id="154" max="255" man="1"/>
  </rowBreaks>
</worksheet>
</file>

<file path=xl/worksheets/sheet6.xml><?xml version="1.0" encoding="utf-8"?>
<worksheet xmlns="http://schemas.openxmlformats.org/spreadsheetml/2006/main" xmlns:r="http://schemas.openxmlformats.org/officeDocument/2006/relationships">
  <sheetPr>
    <tabColor rgb="FF92D050"/>
  </sheetPr>
  <dimension ref="A1:P184"/>
  <sheetViews>
    <sheetView view="pageBreakPreview" zoomScale="140" zoomScaleSheetLayoutView="140" zoomScalePageLayoutView="0" workbookViewId="0" topLeftCell="A124">
      <selection activeCell="C150" sqref="C150"/>
    </sheetView>
  </sheetViews>
  <sheetFormatPr defaultColWidth="9.28125" defaultRowHeight="12.75"/>
  <cols>
    <col min="1" max="1" width="6.28125" style="313" customWidth="1"/>
    <col min="2" max="2" width="55.7109375" style="314" customWidth="1"/>
    <col min="3" max="3" width="12.7109375" style="315" customWidth="1"/>
    <col min="4" max="4" width="9.7109375" style="314" hidden="1" customWidth="1"/>
    <col min="5" max="5" width="8.7109375" style="314" hidden="1" customWidth="1"/>
    <col min="6" max="7" width="9.7109375" style="314" hidden="1" customWidth="1"/>
    <col min="8" max="9" width="8.7109375" style="314" hidden="1" customWidth="1"/>
    <col min="10" max="16384" width="9.28125" style="270" customWidth="1"/>
  </cols>
  <sheetData>
    <row r="1" spans="1:12" s="257" customFormat="1" ht="12" customHeight="1">
      <c r="A1" s="253"/>
      <c r="B1" s="254"/>
      <c r="C1" s="441" t="s">
        <v>351</v>
      </c>
      <c r="D1" s="254"/>
      <c r="E1" s="254"/>
      <c r="F1" s="255"/>
      <c r="G1" s="256" t="s">
        <v>351</v>
      </c>
      <c r="H1" s="255"/>
      <c r="I1" s="256" t="s">
        <v>351</v>
      </c>
      <c r="J1" s="253"/>
      <c r="K1" s="254"/>
      <c r="L1" s="591"/>
    </row>
    <row r="2" spans="1:12" s="590" customFormat="1" ht="13.5" customHeight="1">
      <c r="A2" s="762" t="s">
        <v>69</v>
      </c>
      <c r="B2" s="762"/>
      <c r="C2" s="762"/>
      <c r="J2" s="762"/>
      <c r="K2" s="762"/>
      <c r="L2" s="762"/>
    </row>
    <row r="3" spans="1:12" s="590" customFormat="1" ht="13.5" customHeight="1">
      <c r="A3" s="757" t="s">
        <v>571</v>
      </c>
      <c r="B3" s="757"/>
      <c r="C3" s="757"/>
      <c r="J3" s="757"/>
      <c r="K3" s="757"/>
      <c r="L3" s="757"/>
    </row>
    <row r="4" spans="1:12" s="261" customFormat="1" ht="21" customHeight="1" hidden="1">
      <c r="A4" s="258" t="s">
        <v>352</v>
      </c>
      <c r="B4" s="259"/>
      <c r="C4" s="260"/>
      <c r="D4" s="259"/>
      <c r="E4" s="259"/>
      <c r="F4" s="259"/>
      <c r="G4" s="259"/>
      <c r="H4" s="259"/>
      <c r="I4" s="259"/>
      <c r="J4" s="258"/>
      <c r="K4" s="259"/>
      <c r="L4" s="399"/>
    </row>
    <row r="5" spans="1:12" s="261" customFormat="1" ht="15" customHeight="1" hidden="1">
      <c r="A5" s="258" t="s">
        <v>353</v>
      </c>
      <c r="B5" s="259"/>
      <c r="C5" s="260"/>
      <c r="D5" s="259"/>
      <c r="E5" s="259"/>
      <c r="F5" s="259"/>
      <c r="G5" s="259"/>
      <c r="H5" s="259"/>
      <c r="I5" s="259"/>
      <c r="J5" s="258"/>
      <c r="K5" s="259"/>
      <c r="L5" s="399"/>
    </row>
    <row r="6" spans="1:12" s="261" customFormat="1" ht="6" customHeight="1" hidden="1">
      <c r="A6" s="262"/>
      <c r="B6" s="263"/>
      <c r="C6" s="264"/>
      <c r="D6" s="263"/>
      <c r="E6" s="263"/>
      <c r="F6" s="263"/>
      <c r="G6" s="263"/>
      <c r="H6" s="263"/>
      <c r="I6" s="263"/>
      <c r="J6" s="382"/>
      <c r="K6" s="259"/>
      <c r="L6" s="400"/>
    </row>
    <row r="7" spans="1:12" s="267" customFormat="1" ht="10.5" customHeight="1">
      <c r="A7" s="265"/>
      <c r="B7" s="265"/>
      <c r="C7" s="104" t="s">
        <v>579</v>
      </c>
      <c r="D7" s="265"/>
      <c r="E7" s="265"/>
      <c r="F7" s="266"/>
      <c r="G7" s="104" t="s">
        <v>72</v>
      </c>
      <c r="H7" s="266"/>
      <c r="I7" s="104" t="s">
        <v>72</v>
      </c>
      <c r="J7" s="265"/>
      <c r="K7" s="265"/>
      <c r="L7" s="404"/>
    </row>
    <row r="8" spans="1:12" ht="31.5" customHeight="1">
      <c r="A8" s="268" t="s">
        <v>354</v>
      </c>
      <c r="B8" s="268" t="s">
        <v>355</v>
      </c>
      <c r="C8" s="235" t="s">
        <v>573</v>
      </c>
      <c r="D8" s="235" t="s">
        <v>75</v>
      </c>
      <c r="E8" s="235" t="s">
        <v>76</v>
      </c>
      <c r="F8" s="235" t="s">
        <v>77</v>
      </c>
      <c r="G8" s="269" t="s">
        <v>78</v>
      </c>
      <c r="H8" s="235" t="s">
        <v>79</v>
      </c>
      <c r="I8" s="269" t="s">
        <v>80</v>
      </c>
      <c r="J8" s="373"/>
      <c r="K8" s="373"/>
      <c r="L8" s="437"/>
    </row>
    <row r="9" spans="1:12" s="272" customFormat="1" ht="9.75" customHeight="1">
      <c r="A9" s="271">
        <v>1</v>
      </c>
      <c r="B9" s="271">
        <v>2</v>
      </c>
      <c r="C9" s="271">
        <v>3</v>
      </c>
      <c r="D9" s="271">
        <v>4</v>
      </c>
      <c r="E9" s="271">
        <v>5</v>
      </c>
      <c r="F9" s="271">
        <v>6</v>
      </c>
      <c r="G9" s="271">
        <v>7</v>
      </c>
      <c r="H9" s="271">
        <v>8</v>
      </c>
      <c r="I9" s="271">
        <v>9</v>
      </c>
      <c r="J9" s="271"/>
      <c r="K9" s="271"/>
      <c r="L9" s="405"/>
    </row>
    <row r="10" spans="1:12" s="272" customFormat="1" ht="15.75" customHeight="1">
      <c r="A10" s="273"/>
      <c r="B10" s="273" t="s">
        <v>356</v>
      </c>
      <c r="C10" s="274"/>
      <c r="D10" s="273"/>
      <c r="E10" s="273"/>
      <c r="F10" s="273"/>
      <c r="G10" s="273"/>
      <c r="H10" s="273"/>
      <c r="I10" s="273"/>
      <c r="J10" s="273"/>
      <c r="K10" s="273"/>
      <c r="L10" s="406"/>
    </row>
    <row r="11" spans="1:12" s="276" customFormat="1" ht="12.75" customHeight="1">
      <c r="A11" s="275" t="s">
        <v>81</v>
      </c>
      <c r="B11" s="242" t="s">
        <v>82</v>
      </c>
      <c r="C11" s="461">
        <f>C12+C13+C14+C15+C16+C17</f>
        <v>186603496</v>
      </c>
      <c r="D11" s="461">
        <f>D12+D13+D14+D15+D16+D17</f>
        <v>13268</v>
      </c>
      <c r="E11" s="461">
        <f>E12+E13+E14+E15+E16+E17</f>
        <v>186616764</v>
      </c>
      <c r="F11" s="461">
        <f>F12+F13+F14+F15+F16+F17</f>
        <v>81224</v>
      </c>
      <c r="G11" s="462">
        <f aca="true" t="shared" si="0" ref="G11:G42">F11/E11*100</f>
        <v>0.04352449279422721</v>
      </c>
      <c r="H11" s="461">
        <f>H12+H13+H14+H15+H16+H17</f>
        <v>140795</v>
      </c>
      <c r="I11" s="462">
        <f aca="true" t="shared" si="1" ref="I11:I42">H11/E11*100</f>
        <v>0.07544606228409362</v>
      </c>
      <c r="J11" s="371"/>
      <c r="K11" s="118"/>
      <c r="L11" s="408"/>
    </row>
    <row r="12" spans="1:12" s="279" customFormat="1" ht="12" customHeight="1">
      <c r="A12" s="277" t="s">
        <v>83</v>
      </c>
      <c r="B12" s="278" t="s">
        <v>84</v>
      </c>
      <c r="C12" s="391">
        <v>67388156</v>
      </c>
      <c r="D12" s="393">
        <v>0</v>
      </c>
      <c r="E12" s="393">
        <f aca="true" t="shared" si="2" ref="E12:E17">C12+D12</f>
        <v>67388156</v>
      </c>
      <c r="F12" s="393">
        <v>38693</v>
      </c>
      <c r="G12" s="394">
        <f t="shared" si="0"/>
        <v>0.05741810178037814</v>
      </c>
      <c r="H12" s="393">
        <v>56551</v>
      </c>
      <c r="I12" s="394">
        <f t="shared" si="1"/>
        <v>0.08391830754353925</v>
      </c>
      <c r="J12" s="277"/>
      <c r="K12" s="278"/>
      <c r="L12" s="391"/>
    </row>
    <row r="13" spans="1:12" s="280" customFormat="1" ht="12" customHeight="1">
      <c r="A13" s="277" t="s">
        <v>86</v>
      </c>
      <c r="B13" s="278" t="s">
        <v>87</v>
      </c>
      <c r="C13" s="391">
        <v>61484167</v>
      </c>
      <c r="D13" s="393">
        <v>-1863</v>
      </c>
      <c r="E13" s="393">
        <f t="shared" si="2"/>
        <v>61482304</v>
      </c>
      <c r="F13" s="393">
        <v>22853</v>
      </c>
      <c r="G13" s="394">
        <f t="shared" si="0"/>
        <v>0.03717004489617045</v>
      </c>
      <c r="H13" s="393">
        <v>41016</v>
      </c>
      <c r="I13" s="394">
        <f t="shared" si="1"/>
        <v>0.06671187859192786</v>
      </c>
      <c r="J13" s="277"/>
      <c r="K13" s="358"/>
      <c r="L13" s="391"/>
    </row>
    <row r="14" spans="1:12" s="280" customFormat="1" ht="12" customHeight="1">
      <c r="A14" s="277" t="s">
        <v>89</v>
      </c>
      <c r="B14" s="278" t="s">
        <v>90</v>
      </c>
      <c r="C14" s="391">
        <v>54386413</v>
      </c>
      <c r="D14" s="393">
        <v>23550</v>
      </c>
      <c r="E14" s="393">
        <f t="shared" si="2"/>
        <v>54409963</v>
      </c>
      <c r="F14" s="393">
        <v>12736</v>
      </c>
      <c r="G14" s="394">
        <f t="shared" si="0"/>
        <v>0.023407477781229147</v>
      </c>
      <c r="H14" s="393">
        <v>24538</v>
      </c>
      <c r="I14" s="394">
        <f t="shared" si="1"/>
        <v>0.045098358181202954</v>
      </c>
      <c r="J14" s="277"/>
      <c r="K14" s="278"/>
      <c r="L14" s="391"/>
    </row>
    <row r="15" spans="1:12" s="280" customFormat="1" ht="12" customHeight="1">
      <c r="A15" s="277" t="s">
        <v>92</v>
      </c>
      <c r="B15" s="278" t="s">
        <v>93</v>
      </c>
      <c r="C15" s="391">
        <v>3344760</v>
      </c>
      <c r="D15" s="393">
        <v>0</v>
      </c>
      <c r="E15" s="393">
        <f t="shared" si="2"/>
        <v>3344760</v>
      </c>
      <c r="F15" s="393">
        <v>1632</v>
      </c>
      <c r="G15" s="394">
        <f t="shared" si="0"/>
        <v>0.04879273849244789</v>
      </c>
      <c r="H15" s="393">
        <v>2584</v>
      </c>
      <c r="I15" s="394">
        <f t="shared" si="1"/>
        <v>0.07725516927970916</v>
      </c>
      <c r="J15" s="277"/>
      <c r="K15" s="359"/>
      <c r="L15" s="391"/>
    </row>
    <row r="16" spans="1:12" s="280" customFormat="1" ht="12" customHeight="1">
      <c r="A16" s="277" t="s">
        <v>95</v>
      </c>
      <c r="B16" s="278" t="s">
        <v>96</v>
      </c>
      <c r="C16" s="395">
        <v>0</v>
      </c>
      <c r="D16" s="393">
        <v>4352</v>
      </c>
      <c r="E16" s="393">
        <f t="shared" si="2"/>
        <v>4352</v>
      </c>
      <c r="F16" s="393">
        <v>4541</v>
      </c>
      <c r="G16" s="394">
        <f t="shared" si="0"/>
        <v>104.34283088235294</v>
      </c>
      <c r="H16" s="393">
        <v>365</v>
      </c>
      <c r="I16" s="394">
        <f t="shared" si="1"/>
        <v>8.386948529411764</v>
      </c>
      <c r="J16" s="277"/>
      <c r="K16" s="278"/>
      <c r="L16" s="391"/>
    </row>
    <row r="17" spans="1:12" s="279" customFormat="1" ht="12" customHeight="1">
      <c r="A17" s="277" t="s">
        <v>98</v>
      </c>
      <c r="B17" s="278" t="s">
        <v>99</v>
      </c>
      <c r="C17" s="395">
        <v>0</v>
      </c>
      <c r="D17" s="393">
        <v>-12771</v>
      </c>
      <c r="E17" s="393">
        <f t="shared" si="2"/>
        <v>-12771</v>
      </c>
      <c r="F17" s="393">
        <v>769</v>
      </c>
      <c r="G17" s="394">
        <f t="shared" si="0"/>
        <v>-6.021454858664161</v>
      </c>
      <c r="H17" s="393">
        <v>15741</v>
      </c>
      <c r="I17" s="394">
        <f t="shared" si="1"/>
        <v>-123.25581395348837</v>
      </c>
      <c r="J17" s="277"/>
      <c r="K17" s="358"/>
      <c r="L17" s="391"/>
    </row>
    <row r="18" spans="1:12" s="279" customFormat="1" ht="12.75" customHeight="1">
      <c r="A18" s="275" t="s">
        <v>101</v>
      </c>
      <c r="B18" s="243" t="s">
        <v>102</v>
      </c>
      <c r="C18" s="461">
        <f>C19+C20+C21+C22+C23</f>
        <v>76200450</v>
      </c>
      <c r="D18" s="461">
        <f>D19+D20+D21+D22+D23</f>
        <v>-189</v>
      </c>
      <c r="E18" s="461">
        <f>E19+E20+E21+E22+E23</f>
        <v>76200261</v>
      </c>
      <c r="F18" s="461">
        <f>F19+F20+F21+F22+F23</f>
        <v>64003</v>
      </c>
      <c r="G18" s="462">
        <f t="shared" si="0"/>
        <v>0.083993150627135</v>
      </c>
      <c r="H18" s="461">
        <f>H19+H20+H21+H22+H23</f>
        <v>91881</v>
      </c>
      <c r="I18" s="462">
        <f t="shared" si="1"/>
        <v>0.12057832715297392</v>
      </c>
      <c r="J18" s="277"/>
      <c r="K18" s="278"/>
      <c r="L18" s="391"/>
    </row>
    <row r="19" spans="1:12" s="279" customFormat="1" ht="12" customHeight="1">
      <c r="A19" s="277" t="s">
        <v>103</v>
      </c>
      <c r="B19" s="278" t="s">
        <v>104</v>
      </c>
      <c r="C19" s="391">
        <v>0</v>
      </c>
      <c r="D19" s="393">
        <v>0</v>
      </c>
      <c r="E19" s="393">
        <f aca="true" t="shared" si="3" ref="E19:E24">C19+D19</f>
        <v>0</v>
      </c>
      <c r="F19" s="393">
        <v>0</v>
      </c>
      <c r="G19" s="465" t="e">
        <f t="shared" si="0"/>
        <v>#DIV/0!</v>
      </c>
      <c r="H19" s="393">
        <v>0</v>
      </c>
      <c r="I19" s="501" t="e">
        <f t="shared" si="1"/>
        <v>#DIV/0!</v>
      </c>
      <c r="J19" s="277"/>
      <c r="K19" s="364"/>
      <c r="L19" s="391"/>
    </row>
    <row r="20" spans="1:12" s="279" customFormat="1" ht="12" customHeight="1">
      <c r="A20" s="277" t="s">
        <v>105</v>
      </c>
      <c r="B20" s="278" t="s">
        <v>106</v>
      </c>
      <c r="C20" s="391">
        <v>0</v>
      </c>
      <c r="D20" s="393">
        <v>0</v>
      </c>
      <c r="E20" s="393">
        <f t="shared" si="3"/>
        <v>0</v>
      </c>
      <c r="F20" s="393">
        <v>0</v>
      </c>
      <c r="G20" s="465" t="e">
        <f t="shared" si="0"/>
        <v>#DIV/0!</v>
      </c>
      <c r="H20" s="393">
        <v>0</v>
      </c>
      <c r="I20" s="501" t="e">
        <f t="shared" si="1"/>
        <v>#DIV/0!</v>
      </c>
      <c r="J20" s="277"/>
      <c r="K20" s="278"/>
      <c r="L20" s="395"/>
    </row>
    <row r="21" spans="1:12" s="279" customFormat="1" ht="12" customHeight="1">
      <c r="A21" s="277" t="s">
        <v>107</v>
      </c>
      <c r="B21" s="281" t="s">
        <v>108</v>
      </c>
      <c r="C21" s="391">
        <v>0</v>
      </c>
      <c r="D21" s="393">
        <v>0</v>
      </c>
      <c r="E21" s="393">
        <f t="shared" si="3"/>
        <v>0</v>
      </c>
      <c r="F21" s="393">
        <v>0</v>
      </c>
      <c r="G21" s="465" t="e">
        <f t="shared" si="0"/>
        <v>#DIV/0!</v>
      </c>
      <c r="H21" s="393">
        <v>0</v>
      </c>
      <c r="I21" s="501" t="e">
        <f t="shared" si="1"/>
        <v>#DIV/0!</v>
      </c>
      <c r="J21" s="277"/>
      <c r="K21" s="358"/>
      <c r="L21" s="395"/>
    </row>
    <row r="22" spans="1:12" s="279" customFormat="1" ht="12" customHeight="1">
      <c r="A22" s="277" t="s">
        <v>109</v>
      </c>
      <c r="B22" s="281" t="s">
        <v>110</v>
      </c>
      <c r="C22" s="391">
        <v>0</v>
      </c>
      <c r="D22" s="393">
        <v>0</v>
      </c>
      <c r="E22" s="393">
        <f t="shared" si="3"/>
        <v>0</v>
      </c>
      <c r="F22" s="393">
        <v>0</v>
      </c>
      <c r="G22" s="465" t="e">
        <f t="shared" si="0"/>
        <v>#DIV/0!</v>
      </c>
      <c r="H22" s="393">
        <v>0</v>
      </c>
      <c r="I22" s="501" t="e">
        <f t="shared" si="1"/>
        <v>#DIV/0!</v>
      </c>
      <c r="J22" s="277"/>
      <c r="K22" s="278"/>
      <c r="L22" s="395"/>
    </row>
    <row r="23" spans="1:12" s="279" customFormat="1" ht="12" customHeight="1">
      <c r="A23" s="277" t="s">
        <v>111</v>
      </c>
      <c r="B23" s="278" t="s">
        <v>112</v>
      </c>
      <c r="C23" s="391">
        <v>76200450</v>
      </c>
      <c r="D23" s="393">
        <v>-189</v>
      </c>
      <c r="E23" s="393">
        <f t="shared" si="3"/>
        <v>76200261</v>
      </c>
      <c r="F23" s="393">
        <v>64003</v>
      </c>
      <c r="G23" s="394">
        <f t="shared" si="0"/>
        <v>0.083993150627135</v>
      </c>
      <c r="H23" s="393">
        <v>91881</v>
      </c>
      <c r="I23" s="502">
        <f t="shared" si="1"/>
        <v>0.12057832715297392</v>
      </c>
      <c r="J23" s="277"/>
      <c r="K23" s="361"/>
      <c r="L23" s="395"/>
    </row>
    <row r="24" spans="1:12" s="279" customFormat="1" ht="12" customHeight="1">
      <c r="A24" s="282" t="s">
        <v>114</v>
      </c>
      <c r="B24" s="144" t="s">
        <v>115</v>
      </c>
      <c r="C24" s="411">
        <v>0</v>
      </c>
      <c r="D24" s="416">
        <v>0</v>
      </c>
      <c r="E24" s="416">
        <f t="shared" si="3"/>
        <v>0</v>
      </c>
      <c r="F24" s="416">
        <v>0</v>
      </c>
      <c r="G24" s="464" t="e">
        <f t="shared" si="0"/>
        <v>#DIV/0!</v>
      </c>
      <c r="H24" s="416">
        <v>0</v>
      </c>
      <c r="I24" s="464" t="e">
        <f t="shared" si="1"/>
        <v>#DIV/0!</v>
      </c>
      <c r="J24" s="371"/>
      <c r="K24" s="141"/>
      <c r="L24" s="408"/>
    </row>
    <row r="25" spans="1:12" s="280" customFormat="1" ht="12.75" customHeight="1">
      <c r="A25" s="275" t="s">
        <v>116</v>
      </c>
      <c r="B25" s="242" t="s">
        <v>117</v>
      </c>
      <c r="C25" s="461">
        <f>C26+C27+C28+C29+C30</f>
        <v>0</v>
      </c>
      <c r="D25" s="461">
        <f>D26+D27+D28+D29+D30</f>
        <v>0</v>
      </c>
      <c r="E25" s="461">
        <f>E26+E27+E28+E29+E30</f>
        <v>0</v>
      </c>
      <c r="F25" s="461">
        <f>F26+F27+F28+F29+F30</f>
        <v>0</v>
      </c>
      <c r="G25" s="473" t="e">
        <f t="shared" si="0"/>
        <v>#DIV/0!</v>
      </c>
      <c r="H25" s="461">
        <f>H26+H27+H28+H29+H30</f>
        <v>0</v>
      </c>
      <c r="I25" s="473" t="e">
        <f t="shared" si="1"/>
        <v>#DIV/0!</v>
      </c>
      <c r="J25" s="277"/>
      <c r="K25" s="278"/>
      <c r="L25" s="391"/>
    </row>
    <row r="26" spans="1:12" s="280" customFormat="1" ht="12" customHeight="1">
      <c r="A26" s="277" t="s">
        <v>118</v>
      </c>
      <c r="B26" s="278" t="s">
        <v>119</v>
      </c>
      <c r="C26" s="391">
        <v>0</v>
      </c>
      <c r="D26" s="393">
        <v>0</v>
      </c>
      <c r="E26" s="393">
        <f aca="true" t="shared" si="4" ref="E26:E31">C26+D26</f>
        <v>0</v>
      </c>
      <c r="F26" s="393">
        <v>0</v>
      </c>
      <c r="G26" s="465" t="e">
        <f t="shared" si="0"/>
        <v>#DIV/0!</v>
      </c>
      <c r="H26" s="393">
        <v>0</v>
      </c>
      <c r="I26" s="465" t="e">
        <f t="shared" si="1"/>
        <v>#DIV/0!</v>
      </c>
      <c r="J26" s="277"/>
      <c r="K26" s="278"/>
      <c r="L26" s="391"/>
    </row>
    <row r="27" spans="1:12" s="279" customFormat="1" ht="12" customHeight="1">
      <c r="A27" s="277" t="s">
        <v>120</v>
      </c>
      <c r="B27" s="278" t="s">
        <v>121</v>
      </c>
      <c r="C27" s="391">
        <v>0</v>
      </c>
      <c r="D27" s="393">
        <v>0</v>
      </c>
      <c r="E27" s="393">
        <f t="shared" si="4"/>
        <v>0</v>
      </c>
      <c r="F27" s="393">
        <v>0</v>
      </c>
      <c r="G27" s="465" t="e">
        <f t="shared" si="0"/>
        <v>#DIV/0!</v>
      </c>
      <c r="H27" s="393">
        <v>0</v>
      </c>
      <c r="I27" s="465" t="e">
        <f t="shared" si="1"/>
        <v>#DIV/0!</v>
      </c>
      <c r="J27" s="277"/>
      <c r="K27" s="281"/>
      <c r="L27" s="391"/>
    </row>
    <row r="28" spans="1:12" s="280" customFormat="1" ht="12" customHeight="1">
      <c r="A28" s="277" t="s">
        <v>122</v>
      </c>
      <c r="B28" s="281" t="s">
        <v>123</v>
      </c>
      <c r="C28" s="391">
        <v>0</v>
      </c>
      <c r="D28" s="393">
        <v>0</v>
      </c>
      <c r="E28" s="393">
        <f t="shared" si="4"/>
        <v>0</v>
      </c>
      <c r="F28" s="393">
        <v>0</v>
      </c>
      <c r="G28" s="465" t="e">
        <f t="shared" si="0"/>
        <v>#DIV/0!</v>
      </c>
      <c r="H28" s="393">
        <v>0</v>
      </c>
      <c r="I28" s="465" t="e">
        <f t="shared" si="1"/>
        <v>#DIV/0!</v>
      </c>
      <c r="J28" s="277"/>
      <c r="K28" s="281"/>
      <c r="L28" s="391"/>
    </row>
    <row r="29" spans="1:12" s="280" customFormat="1" ht="12" customHeight="1">
      <c r="A29" s="277" t="s">
        <v>124</v>
      </c>
      <c r="B29" s="281" t="s">
        <v>125</v>
      </c>
      <c r="C29" s="391">
        <v>0</v>
      </c>
      <c r="D29" s="393">
        <v>0</v>
      </c>
      <c r="E29" s="393">
        <f t="shared" si="4"/>
        <v>0</v>
      </c>
      <c r="F29" s="393">
        <v>0</v>
      </c>
      <c r="G29" s="465" t="e">
        <f t="shared" si="0"/>
        <v>#DIV/0!</v>
      </c>
      <c r="H29" s="393">
        <v>0</v>
      </c>
      <c r="I29" s="465" t="e">
        <f t="shared" si="1"/>
        <v>#DIV/0!</v>
      </c>
      <c r="J29" s="277"/>
      <c r="K29" s="278"/>
      <c r="L29" s="391"/>
    </row>
    <row r="30" spans="1:12" s="280" customFormat="1" ht="12" customHeight="1">
      <c r="A30" s="277" t="s">
        <v>126</v>
      </c>
      <c r="B30" s="278" t="s">
        <v>127</v>
      </c>
      <c r="C30" s="391">
        <v>0</v>
      </c>
      <c r="D30" s="393">
        <v>0</v>
      </c>
      <c r="E30" s="393">
        <f t="shared" si="4"/>
        <v>0</v>
      </c>
      <c r="F30" s="393">
        <v>0</v>
      </c>
      <c r="G30" s="465" t="e">
        <f t="shared" si="0"/>
        <v>#DIV/0!</v>
      </c>
      <c r="H30" s="393">
        <v>0</v>
      </c>
      <c r="I30" s="465" t="e">
        <f t="shared" si="1"/>
        <v>#DIV/0!</v>
      </c>
      <c r="J30" s="277"/>
      <c r="K30" s="360"/>
      <c r="L30" s="391"/>
    </row>
    <row r="31" spans="1:12" s="279" customFormat="1" ht="12" customHeight="1">
      <c r="A31" s="282" t="s">
        <v>128</v>
      </c>
      <c r="B31" s="144" t="s">
        <v>129</v>
      </c>
      <c r="C31" s="411">
        <v>0</v>
      </c>
      <c r="D31" s="416">
        <v>0</v>
      </c>
      <c r="E31" s="416">
        <f t="shared" si="4"/>
        <v>0</v>
      </c>
      <c r="F31" s="416">
        <v>0</v>
      </c>
      <c r="G31" s="464" t="e">
        <f t="shared" si="0"/>
        <v>#DIV/0!</v>
      </c>
      <c r="H31" s="416">
        <v>0</v>
      </c>
      <c r="I31" s="464" t="e">
        <f t="shared" si="1"/>
        <v>#DIV/0!</v>
      </c>
      <c r="J31" s="282"/>
      <c r="K31" s="144"/>
      <c r="L31" s="411"/>
    </row>
    <row r="32" spans="1:12" s="280" customFormat="1" ht="12.75" customHeight="1">
      <c r="A32" s="275" t="s">
        <v>130</v>
      </c>
      <c r="B32" s="242" t="s">
        <v>131</v>
      </c>
      <c r="C32" s="461">
        <f>C33+C36+C37+C38</f>
        <v>36170200</v>
      </c>
      <c r="D32" s="461">
        <f>D33+D36+D37+D38</f>
        <v>0</v>
      </c>
      <c r="E32" s="461">
        <f>E33+E36+E37+E38</f>
        <v>36170200</v>
      </c>
      <c r="F32" s="461">
        <f>F33+F36+F37+F38</f>
        <v>20620</v>
      </c>
      <c r="G32" s="462">
        <f t="shared" si="0"/>
        <v>0.057008255414678376</v>
      </c>
      <c r="H32" s="461">
        <f>H33+H36+H37+H38</f>
        <v>36710</v>
      </c>
      <c r="I32" s="462">
        <f t="shared" si="1"/>
        <v>0.10149238876201958</v>
      </c>
      <c r="J32" s="371"/>
      <c r="K32" s="118"/>
      <c r="L32" s="408"/>
    </row>
    <row r="33" spans="1:12" s="280" customFormat="1" ht="12" customHeight="1">
      <c r="A33" s="277" t="s">
        <v>132</v>
      </c>
      <c r="B33" s="278" t="s">
        <v>133</v>
      </c>
      <c r="C33" s="391">
        <v>29600200</v>
      </c>
      <c r="D33" s="393">
        <v>0</v>
      </c>
      <c r="E33" s="393">
        <f aca="true" t="shared" si="5" ref="E33:E38">C33+D33</f>
        <v>29600200</v>
      </c>
      <c r="F33" s="393">
        <f>SUM(F34:F35)</f>
        <v>17087</v>
      </c>
      <c r="G33" s="394">
        <f t="shared" si="0"/>
        <v>0.05772596131107222</v>
      </c>
      <c r="H33" s="393">
        <f>SUM(H34:H35)</f>
        <v>30549</v>
      </c>
      <c r="I33" s="394">
        <f t="shared" si="1"/>
        <v>0.10320538374740712</v>
      </c>
      <c r="J33" s="277"/>
      <c r="K33" s="278"/>
      <c r="L33" s="391"/>
    </row>
    <row r="34" spans="1:12" s="279" customFormat="1" ht="12" customHeight="1">
      <c r="A34" s="282" t="s">
        <v>134</v>
      </c>
      <c r="B34" s="283" t="s">
        <v>478</v>
      </c>
      <c r="C34" s="411">
        <v>4500100</v>
      </c>
      <c r="D34" s="416">
        <v>0</v>
      </c>
      <c r="E34" s="416">
        <f t="shared" si="5"/>
        <v>4500100</v>
      </c>
      <c r="F34" s="416">
        <v>17087</v>
      </c>
      <c r="G34" s="417">
        <f t="shared" si="0"/>
        <v>0.3797026732739272</v>
      </c>
      <c r="H34" s="416">
        <v>30549</v>
      </c>
      <c r="I34" s="417">
        <f t="shared" si="1"/>
        <v>0.6788515810759761</v>
      </c>
      <c r="J34" s="277"/>
      <c r="K34" s="278"/>
      <c r="L34" s="391"/>
    </row>
    <row r="35" spans="1:12" s="279" customFormat="1" ht="12" customHeight="1">
      <c r="A35" s="282" t="s">
        <v>137</v>
      </c>
      <c r="B35" s="283" t="s">
        <v>477</v>
      </c>
      <c r="C35" s="411">
        <v>27000000</v>
      </c>
      <c r="D35" s="416">
        <v>0</v>
      </c>
      <c r="E35" s="416">
        <f t="shared" si="5"/>
        <v>27000000</v>
      </c>
      <c r="F35" s="416">
        <v>0</v>
      </c>
      <c r="G35" s="464">
        <f t="shared" si="0"/>
        <v>0</v>
      </c>
      <c r="H35" s="416">
        <v>0</v>
      </c>
      <c r="I35" s="464">
        <f t="shared" si="1"/>
        <v>0</v>
      </c>
      <c r="J35" s="277"/>
      <c r="K35" s="281"/>
      <c r="L35" s="391"/>
    </row>
    <row r="36" spans="1:12" s="280" customFormat="1" ht="12" customHeight="1">
      <c r="A36" s="277" t="s">
        <v>139</v>
      </c>
      <c r="B36" s="278" t="s">
        <v>140</v>
      </c>
      <c r="C36" s="391">
        <v>6000000</v>
      </c>
      <c r="D36" s="393">
        <v>0</v>
      </c>
      <c r="E36" s="393">
        <f t="shared" si="5"/>
        <v>6000000</v>
      </c>
      <c r="F36" s="393">
        <v>3032</v>
      </c>
      <c r="G36" s="394">
        <f t="shared" si="0"/>
        <v>0.05053333333333333</v>
      </c>
      <c r="H36" s="393">
        <v>5620</v>
      </c>
      <c r="I36" s="394">
        <f t="shared" si="1"/>
        <v>0.09366666666666668</v>
      </c>
      <c r="J36" s="277"/>
      <c r="K36" s="281"/>
      <c r="L36" s="391"/>
    </row>
    <row r="37" spans="1:12" s="280" customFormat="1" ht="12" customHeight="1">
      <c r="A37" s="277" t="s">
        <v>142</v>
      </c>
      <c r="B37" s="278" t="s">
        <v>143</v>
      </c>
      <c r="C37" s="391">
        <v>170000</v>
      </c>
      <c r="D37" s="393">
        <v>0</v>
      </c>
      <c r="E37" s="393">
        <f t="shared" si="5"/>
        <v>170000</v>
      </c>
      <c r="F37" s="393">
        <v>457</v>
      </c>
      <c r="G37" s="394">
        <f t="shared" si="0"/>
        <v>0.2688235294117647</v>
      </c>
      <c r="H37" s="393">
        <v>463</v>
      </c>
      <c r="I37" s="394">
        <f t="shared" si="1"/>
        <v>0.2723529411764706</v>
      </c>
      <c r="J37" s="277"/>
      <c r="K37" s="278"/>
      <c r="L37" s="391"/>
    </row>
    <row r="38" spans="1:12" s="280" customFormat="1" ht="12" customHeight="1">
      <c r="A38" s="277" t="s">
        <v>145</v>
      </c>
      <c r="B38" s="278" t="s">
        <v>146</v>
      </c>
      <c r="C38" s="391">
        <v>400000</v>
      </c>
      <c r="D38" s="393">
        <v>0</v>
      </c>
      <c r="E38" s="393">
        <f t="shared" si="5"/>
        <v>400000</v>
      </c>
      <c r="F38" s="393">
        <v>44</v>
      </c>
      <c r="G38" s="394">
        <f t="shared" si="0"/>
        <v>0.011000000000000001</v>
      </c>
      <c r="H38" s="393">
        <v>78</v>
      </c>
      <c r="I38" s="394">
        <f t="shared" si="1"/>
        <v>0.0195</v>
      </c>
      <c r="J38" s="282"/>
      <c r="K38" s="144"/>
      <c r="L38" s="391"/>
    </row>
    <row r="39" spans="1:12" s="280" customFormat="1" ht="12.75" customHeight="1">
      <c r="A39" s="275" t="s">
        <v>148</v>
      </c>
      <c r="B39" s="242" t="s">
        <v>149</v>
      </c>
      <c r="C39" s="461">
        <f>SUM(C40:C49)</f>
        <v>45557760</v>
      </c>
      <c r="D39" s="461">
        <f>SUM(D40:D49)</f>
        <v>0</v>
      </c>
      <c r="E39" s="461">
        <f>SUM(E40:E49)</f>
        <v>45557760</v>
      </c>
      <c r="F39" s="461">
        <f>SUM(F40:F49)</f>
        <v>18283</v>
      </c>
      <c r="G39" s="462">
        <f t="shared" si="0"/>
        <v>0.04013147266239604</v>
      </c>
      <c r="H39" s="461">
        <f>SUM(H40:H49)</f>
        <v>28343</v>
      </c>
      <c r="I39" s="462">
        <f t="shared" si="1"/>
        <v>0.062213330945156214</v>
      </c>
      <c r="J39" s="371"/>
      <c r="K39" s="118"/>
      <c r="L39" s="408"/>
    </row>
    <row r="40" spans="1:12" s="280" customFormat="1" ht="12" customHeight="1">
      <c r="A40" s="277" t="s">
        <v>150</v>
      </c>
      <c r="B40" s="278" t="s">
        <v>151</v>
      </c>
      <c r="C40" s="391">
        <v>3166920</v>
      </c>
      <c r="D40" s="393">
        <v>534</v>
      </c>
      <c r="E40" s="393">
        <f aca="true" t="shared" si="6" ref="E40:E49">C40+D40</f>
        <v>3167454</v>
      </c>
      <c r="F40" s="393">
        <v>534</v>
      </c>
      <c r="G40" s="394">
        <f t="shared" si="0"/>
        <v>0.01685896622334531</v>
      </c>
      <c r="H40" s="393">
        <v>534</v>
      </c>
      <c r="I40" s="394">
        <f t="shared" si="1"/>
        <v>0.01685896622334531</v>
      </c>
      <c r="J40" s="277"/>
      <c r="K40" s="278"/>
      <c r="L40" s="391"/>
    </row>
    <row r="41" spans="1:12" s="280" customFormat="1" ht="12" customHeight="1">
      <c r="A41" s="277" t="s">
        <v>153</v>
      </c>
      <c r="B41" s="278" t="s">
        <v>154</v>
      </c>
      <c r="C41" s="391">
        <v>400000</v>
      </c>
      <c r="D41" s="393">
        <v>400</v>
      </c>
      <c r="E41" s="393">
        <f t="shared" si="6"/>
        <v>400400</v>
      </c>
      <c r="F41" s="393">
        <v>677</v>
      </c>
      <c r="G41" s="394">
        <f t="shared" si="0"/>
        <v>0.16908091908091907</v>
      </c>
      <c r="H41" s="393">
        <v>3740</v>
      </c>
      <c r="I41" s="394">
        <f t="shared" si="1"/>
        <v>0.9340659340659341</v>
      </c>
      <c r="J41" s="282"/>
      <c r="K41" s="283"/>
      <c r="L41" s="411"/>
    </row>
    <row r="42" spans="1:12" s="280" customFormat="1" ht="12" customHeight="1">
      <c r="A42" s="277" t="s">
        <v>156</v>
      </c>
      <c r="B42" s="278" t="s">
        <v>157</v>
      </c>
      <c r="C42" s="391">
        <v>2844540</v>
      </c>
      <c r="D42" s="393">
        <v>1875</v>
      </c>
      <c r="E42" s="393">
        <f t="shared" si="6"/>
        <v>2846415</v>
      </c>
      <c r="F42" s="393">
        <v>1875</v>
      </c>
      <c r="G42" s="394">
        <f t="shared" si="0"/>
        <v>0.06587233414663708</v>
      </c>
      <c r="H42" s="393">
        <v>1954</v>
      </c>
      <c r="I42" s="394">
        <f t="shared" si="1"/>
        <v>0.06864775515868206</v>
      </c>
      <c r="J42" s="282"/>
      <c r="K42" s="362"/>
      <c r="L42" s="411"/>
    </row>
    <row r="43" spans="1:12" s="280" customFormat="1" ht="12" customHeight="1">
      <c r="A43" s="277" t="s">
        <v>159</v>
      </c>
      <c r="B43" s="278" t="s">
        <v>160</v>
      </c>
      <c r="C43" s="391">
        <v>1800000</v>
      </c>
      <c r="D43" s="393">
        <v>-3046</v>
      </c>
      <c r="E43" s="393">
        <f t="shared" si="6"/>
        <v>1796954</v>
      </c>
      <c r="F43" s="393">
        <v>3800</v>
      </c>
      <c r="G43" s="394">
        <f aca="true" t="shared" si="7" ref="G43:G74">F43/E43*100</f>
        <v>0.21146896359060946</v>
      </c>
      <c r="H43" s="393">
        <v>3261</v>
      </c>
      <c r="I43" s="394">
        <f aca="true" t="shared" si="8" ref="I43:I74">H43/E43*100</f>
        <v>0.1814737605970993</v>
      </c>
      <c r="J43" s="282"/>
      <c r="K43" s="283"/>
      <c r="L43" s="411"/>
    </row>
    <row r="44" spans="1:12" s="280" customFormat="1" ht="12" customHeight="1">
      <c r="A44" s="277" t="s">
        <v>162</v>
      </c>
      <c r="B44" s="278" t="s">
        <v>163</v>
      </c>
      <c r="C44" s="391">
        <v>25273500</v>
      </c>
      <c r="D44" s="393">
        <v>0</v>
      </c>
      <c r="E44" s="393">
        <f t="shared" si="6"/>
        <v>25273500</v>
      </c>
      <c r="F44" s="393">
        <v>7411</v>
      </c>
      <c r="G44" s="394">
        <f t="shared" si="7"/>
        <v>0.029323204146635806</v>
      </c>
      <c r="H44" s="393">
        <v>12795</v>
      </c>
      <c r="I44" s="394">
        <f t="shared" si="8"/>
        <v>0.050626149919876545</v>
      </c>
      <c r="J44" s="277"/>
      <c r="K44" s="278"/>
      <c r="L44" s="391"/>
    </row>
    <row r="45" spans="1:12" s="280" customFormat="1" ht="12" customHeight="1">
      <c r="A45" s="277" t="s">
        <v>165</v>
      </c>
      <c r="B45" s="278" t="s">
        <v>166</v>
      </c>
      <c r="C45" s="391">
        <v>12036800</v>
      </c>
      <c r="D45" s="393">
        <v>0</v>
      </c>
      <c r="E45" s="393">
        <f t="shared" si="6"/>
        <v>12036800</v>
      </c>
      <c r="F45" s="393">
        <v>3749</v>
      </c>
      <c r="G45" s="394">
        <f t="shared" si="7"/>
        <v>0.031146151801143163</v>
      </c>
      <c r="H45" s="393">
        <v>5797</v>
      </c>
      <c r="I45" s="394">
        <f t="shared" si="8"/>
        <v>0.04816064070184767</v>
      </c>
      <c r="J45" s="277"/>
      <c r="K45" s="361"/>
      <c r="L45" s="391"/>
    </row>
    <row r="46" spans="1:12" s="280" customFormat="1" ht="12" customHeight="1">
      <c r="A46" s="277" t="s">
        <v>168</v>
      </c>
      <c r="B46" s="278" t="s">
        <v>169</v>
      </c>
      <c r="C46" s="391">
        <v>0</v>
      </c>
      <c r="D46" s="393">
        <v>0</v>
      </c>
      <c r="E46" s="393">
        <f t="shared" si="6"/>
        <v>0</v>
      </c>
      <c r="F46" s="393">
        <v>0</v>
      </c>
      <c r="G46" s="465" t="e">
        <f t="shared" si="7"/>
        <v>#DIV/0!</v>
      </c>
      <c r="H46" s="393">
        <v>0</v>
      </c>
      <c r="I46" s="465" t="e">
        <f t="shared" si="8"/>
        <v>#DIV/0!</v>
      </c>
      <c r="J46" s="277"/>
      <c r="K46" s="278"/>
      <c r="L46" s="391"/>
    </row>
    <row r="47" spans="1:12" s="280" customFormat="1" ht="12" customHeight="1">
      <c r="A47" s="277" t="s">
        <v>170</v>
      </c>
      <c r="B47" s="278" t="s">
        <v>171</v>
      </c>
      <c r="C47" s="391">
        <v>36000</v>
      </c>
      <c r="D47" s="393">
        <v>82</v>
      </c>
      <c r="E47" s="393">
        <f t="shared" si="6"/>
        <v>36082</v>
      </c>
      <c r="F47" s="393">
        <v>82</v>
      </c>
      <c r="G47" s="394">
        <f t="shared" si="7"/>
        <v>0.2272601297045618</v>
      </c>
      <c r="H47" s="393">
        <v>107</v>
      </c>
      <c r="I47" s="394">
        <f t="shared" si="8"/>
        <v>0.2965467546144892</v>
      </c>
      <c r="J47" s="277"/>
      <c r="K47" s="361"/>
      <c r="L47" s="391"/>
    </row>
    <row r="48" spans="1:12" s="280" customFormat="1" ht="12" customHeight="1">
      <c r="A48" s="277" t="s">
        <v>172</v>
      </c>
      <c r="B48" s="278" t="s">
        <v>173</v>
      </c>
      <c r="C48" s="391">
        <v>0</v>
      </c>
      <c r="D48" s="393">
        <v>0</v>
      </c>
      <c r="E48" s="393">
        <f t="shared" si="6"/>
        <v>0</v>
      </c>
      <c r="F48" s="393">
        <v>0</v>
      </c>
      <c r="G48" s="465" t="e">
        <f t="shared" si="7"/>
        <v>#DIV/0!</v>
      </c>
      <c r="H48" s="393">
        <v>0</v>
      </c>
      <c r="I48" s="465" t="e">
        <f t="shared" si="8"/>
        <v>#DIV/0!</v>
      </c>
      <c r="J48" s="277"/>
      <c r="K48" s="278"/>
      <c r="L48" s="391"/>
    </row>
    <row r="49" spans="1:12" s="280" customFormat="1" ht="12" customHeight="1">
      <c r="A49" s="277" t="s">
        <v>174</v>
      </c>
      <c r="B49" s="278" t="s">
        <v>175</v>
      </c>
      <c r="C49" s="391">
        <v>0</v>
      </c>
      <c r="D49" s="393">
        <v>155</v>
      </c>
      <c r="E49" s="393">
        <f t="shared" si="6"/>
        <v>155</v>
      </c>
      <c r="F49" s="393">
        <v>155</v>
      </c>
      <c r="G49" s="394">
        <f t="shared" si="7"/>
        <v>100</v>
      </c>
      <c r="H49" s="393">
        <v>155</v>
      </c>
      <c r="I49" s="394">
        <f t="shared" si="8"/>
        <v>100</v>
      </c>
      <c r="J49" s="277"/>
      <c r="K49" s="361"/>
      <c r="L49" s="391"/>
    </row>
    <row r="50" spans="1:12" s="280" customFormat="1" ht="12.75" customHeight="1">
      <c r="A50" s="275" t="s">
        <v>177</v>
      </c>
      <c r="B50" s="242" t="s">
        <v>178</v>
      </c>
      <c r="C50" s="461">
        <f>SUM(C51:C55)</f>
        <v>0</v>
      </c>
      <c r="D50" s="461">
        <f>SUM(D51:D55)</f>
        <v>0</v>
      </c>
      <c r="E50" s="461">
        <f>SUM(E51:E55)</f>
        <v>0</v>
      </c>
      <c r="F50" s="461">
        <f>SUM(F51:F55)</f>
        <v>0</v>
      </c>
      <c r="G50" s="473" t="e">
        <f t="shared" si="7"/>
        <v>#DIV/0!</v>
      </c>
      <c r="H50" s="461">
        <f>SUM(H51:H55)</f>
        <v>118</v>
      </c>
      <c r="I50" s="473" t="e">
        <f t="shared" si="8"/>
        <v>#DIV/0!</v>
      </c>
      <c r="J50" s="371"/>
      <c r="K50" s="118"/>
      <c r="L50" s="408"/>
    </row>
    <row r="51" spans="1:12" s="280" customFormat="1" ht="12" customHeight="1">
      <c r="A51" s="277" t="s">
        <v>179</v>
      </c>
      <c r="B51" s="278" t="s">
        <v>180</v>
      </c>
      <c r="C51" s="391">
        <v>0</v>
      </c>
      <c r="D51" s="393">
        <v>0</v>
      </c>
      <c r="E51" s="393">
        <f>C51+D51</f>
        <v>0</v>
      </c>
      <c r="F51" s="393">
        <v>0</v>
      </c>
      <c r="G51" s="465" t="e">
        <f t="shared" si="7"/>
        <v>#DIV/0!</v>
      </c>
      <c r="H51" s="393">
        <v>0</v>
      </c>
      <c r="I51" s="465" t="e">
        <f t="shared" si="8"/>
        <v>#DIV/0!</v>
      </c>
      <c r="J51" s="277"/>
      <c r="K51" s="278"/>
      <c r="L51" s="391"/>
    </row>
    <row r="52" spans="1:12" s="280" customFormat="1" ht="12" customHeight="1">
      <c r="A52" s="277" t="s">
        <v>181</v>
      </c>
      <c r="B52" s="278" t="s">
        <v>350</v>
      </c>
      <c r="C52" s="391">
        <v>0</v>
      </c>
      <c r="D52" s="393">
        <v>0</v>
      </c>
      <c r="E52" s="393">
        <f>C52+D52</f>
        <v>0</v>
      </c>
      <c r="F52" s="393">
        <v>0</v>
      </c>
      <c r="G52" s="465" t="e">
        <f t="shared" si="7"/>
        <v>#DIV/0!</v>
      </c>
      <c r="H52" s="393">
        <v>118</v>
      </c>
      <c r="I52" s="465" t="e">
        <f t="shared" si="8"/>
        <v>#DIV/0!</v>
      </c>
      <c r="J52" s="277"/>
      <c r="K52" s="367"/>
      <c r="L52" s="391"/>
    </row>
    <row r="53" spans="1:12" s="280" customFormat="1" ht="12" customHeight="1">
      <c r="A53" s="277" t="s">
        <v>182</v>
      </c>
      <c r="B53" s="278" t="s">
        <v>183</v>
      </c>
      <c r="C53" s="391">
        <v>0</v>
      </c>
      <c r="D53" s="393">
        <v>0</v>
      </c>
      <c r="E53" s="393">
        <f>C53+D53</f>
        <v>0</v>
      </c>
      <c r="F53" s="393">
        <v>0</v>
      </c>
      <c r="G53" s="465" t="e">
        <f t="shared" si="7"/>
        <v>#DIV/0!</v>
      </c>
      <c r="H53" s="393">
        <v>0</v>
      </c>
      <c r="I53" s="465" t="e">
        <f t="shared" si="8"/>
        <v>#DIV/0!</v>
      </c>
      <c r="J53" s="277"/>
      <c r="K53" s="278"/>
      <c r="L53" s="391"/>
    </row>
    <row r="54" spans="1:12" s="280" customFormat="1" ht="12" customHeight="1">
      <c r="A54" s="277" t="s">
        <v>184</v>
      </c>
      <c r="B54" s="278" t="s">
        <v>185</v>
      </c>
      <c r="C54" s="391">
        <v>0</v>
      </c>
      <c r="D54" s="393">
        <v>0</v>
      </c>
      <c r="E54" s="393">
        <f>C54+D54</f>
        <v>0</v>
      </c>
      <c r="F54" s="393">
        <v>0</v>
      </c>
      <c r="G54" s="465" t="e">
        <f t="shared" si="7"/>
        <v>#DIV/0!</v>
      </c>
      <c r="H54" s="393">
        <v>0</v>
      </c>
      <c r="I54" s="465" t="e">
        <f t="shared" si="8"/>
        <v>#DIV/0!</v>
      </c>
      <c r="J54" s="277"/>
      <c r="K54" s="367"/>
      <c r="L54" s="391"/>
    </row>
    <row r="55" spans="1:12" s="280" customFormat="1" ht="12" customHeight="1">
      <c r="A55" s="277" t="s">
        <v>186</v>
      </c>
      <c r="B55" s="278" t="s">
        <v>187</v>
      </c>
      <c r="C55" s="391">
        <v>0</v>
      </c>
      <c r="D55" s="393">
        <v>0</v>
      </c>
      <c r="E55" s="393">
        <f>C55+D55</f>
        <v>0</v>
      </c>
      <c r="F55" s="393">
        <v>0</v>
      </c>
      <c r="G55" s="465" t="e">
        <f t="shared" si="7"/>
        <v>#DIV/0!</v>
      </c>
      <c r="H55" s="393">
        <v>0</v>
      </c>
      <c r="I55" s="465" t="e">
        <f t="shared" si="8"/>
        <v>#DIV/0!</v>
      </c>
      <c r="J55" s="277"/>
      <c r="K55" s="278"/>
      <c r="L55" s="391"/>
    </row>
    <row r="56" spans="1:12" s="280" customFormat="1" ht="12.75" customHeight="1">
      <c r="A56" s="275" t="s">
        <v>188</v>
      </c>
      <c r="B56" s="242" t="s">
        <v>189</v>
      </c>
      <c r="C56" s="461">
        <f>SUM(C57:C59)</f>
        <v>0</v>
      </c>
      <c r="D56" s="461">
        <f>SUM(D57:D59)</f>
        <v>0</v>
      </c>
      <c r="E56" s="461">
        <f>SUM(E57:E59)</f>
        <v>0</v>
      </c>
      <c r="F56" s="461">
        <f>SUM(F57:F59)</f>
        <v>102</v>
      </c>
      <c r="G56" s="462" t="e">
        <f t="shared" si="7"/>
        <v>#DIV/0!</v>
      </c>
      <c r="H56" s="461">
        <f>SUM(H57:H59)</f>
        <v>758</v>
      </c>
      <c r="I56" s="462" t="e">
        <f t="shared" si="8"/>
        <v>#DIV/0!</v>
      </c>
      <c r="J56" s="277"/>
      <c r="K56" s="360"/>
      <c r="L56" s="391"/>
    </row>
    <row r="57" spans="1:12" s="280" customFormat="1" ht="12" customHeight="1">
      <c r="A57" s="277" t="s">
        <v>190</v>
      </c>
      <c r="B57" s="281" t="s">
        <v>191</v>
      </c>
      <c r="C57" s="391">
        <v>0</v>
      </c>
      <c r="D57" s="393">
        <v>0</v>
      </c>
      <c r="E57" s="393">
        <f>C57+D57</f>
        <v>0</v>
      </c>
      <c r="F57" s="393">
        <v>0</v>
      </c>
      <c r="G57" s="465" t="e">
        <f t="shared" si="7"/>
        <v>#DIV/0!</v>
      </c>
      <c r="H57" s="393">
        <v>0</v>
      </c>
      <c r="I57" s="465" t="e">
        <f t="shared" si="8"/>
        <v>#DIV/0!</v>
      </c>
      <c r="J57" s="277"/>
      <c r="K57" s="278"/>
      <c r="L57" s="391"/>
    </row>
    <row r="58" spans="1:12" s="280" customFormat="1" ht="12" customHeight="1">
      <c r="A58" s="277" t="s">
        <v>192</v>
      </c>
      <c r="B58" s="281" t="s">
        <v>193</v>
      </c>
      <c r="C58" s="391">
        <v>0</v>
      </c>
      <c r="D58" s="393">
        <v>0</v>
      </c>
      <c r="E58" s="393">
        <f>C58+D58</f>
        <v>0</v>
      </c>
      <c r="F58" s="393">
        <v>68</v>
      </c>
      <c r="G58" s="394" t="e">
        <f t="shared" si="7"/>
        <v>#DIV/0!</v>
      </c>
      <c r="H58" s="393">
        <v>79</v>
      </c>
      <c r="I58" s="502" t="e">
        <f t="shared" si="8"/>
        <v>#DIV/0!</v>
      </c>
      <c r="J58" s="277"/>
      <c r="K58" s="367"/>
      <c r="L58" s="391"/>
    </row>
    <row r="59" spans="1:12" s="280" customFormat="1" ht="12" customHeight="1">
      <c r="A59" s="277" t="s">
        <v>195</v>
      </c>
      <c r="B59" s="278" t="s">
        <v>196</v>
      </c>
      <c r="C59" s="391"/>
      <c r="D59" s="393">
        <v>0</v>
      </c>
      <c r="E59" s="393">
        <f>C59+D59</f>
        <v>0</v>
      </c>
      <c r="F59" s="393">
        <v>34</v>
      </c>
      <c r="G59" s="394" t="e">
        <f t="shared" si="7"/>
        <v>#DIV/0!</v>
      </c>
      <c r="H59" s="393">
        <v>679</v>
      </c>
      <c r="I59" s="502" t="e">
        <f t="shared" si="8"/>
        <v>#DIV/0!</v>
      </c>
      <c r="J59" s="277"/>
      <c r="K59" s="278"/>
      <c r="L59" s="391"/>
    </row>
    <row r="60" spans="1:12" s="279" customFormat="1" ht="12" customHeight="1">
      <c r="A60" s="282" t="s">
        <v>198</v>
      </c>
      <c r="B60" s="144" t="s">
        <v>199</v>
      </c>
      <c r="C60" s="411">
        <v>0</v>
      </c>
      <c r="D60" s="416">
        <v>0</v>
      </c>
      <c r="E60" s="416">
        <f>C60+D60</f>
        <v>0</v>
      </c>
      <c r="F60" s="416">
        <v>0</v>
      </c>
      <c r="G60" s="464" t="e">
        <f t="shared" si="7"/>
        <v>#DIV/0!</v>
      </c>
      <c r="H60" s="416">
        <v>0</v>
      </c>
      <c r="I60" s="464" t="e">
        <f t="shared" si="8"/>
        <v>#DIV/0!</v>
      </c>
      <c r="J60" s="277"/>
      <c r="K60" s="367"/>
      <c r="L60" s="391"/>
    </row>
    <row r="61" spans="1:12" s="280" customFormat="1" ht="12.75" customHeight="1">
      <c r="A61" s="275" t="s">
        <v>200</v>
      </c>
      <c r="B61" s="243" t="s">
        <v>201</v>
      </c>
      <c r="C61" s="461">
        <f>SUM(C62:C64)</f>
        <v>6000000</v>
      </c>
      <c r="D61" s="461">
        <f>SUM(D62:D64)</f>
        <v>-3258</v>
      </c>
      <c r="E61" s="461">
        <f>SUM(E62:E64)</f>
        <v>5996742</v>
      </c>
      <c r="F61" s="461">
        <f>SUM(F62:F64)</f>
        <v>1153</v>
      </c>
      <c r="G61" s="462">
        <f t="shared" si="7"/>
        <v>0.019227106985759936</v>
      </c>
      <c r="H61" s="461">
        <f>SUM(H62:H64)</f>
        <v>2050</v>
      </c>
      <c r="I61" s="462">
        <f t="shared" si="8"/>
        <v>0.03418522924614732</v>
      </c>
      <c r="J61" s="277"/>
      <c r="K61" s="278"/>
      <c r="L61" s="391"/>
    </row>
    <row r="62" spans="1:12" s="280" customFormat="1" ht="12" customHeight="1">
      <c r="A62" s="277" t="s">
        <v>202</v>
      </c>
      <c r="B62" s="281" t="s">
        <v>203</v>
      </c>
      <c r="C62" s="391">
        <v>0</v>
      </c>
      <c r="D62" s="393">
        <v>0</v>
      </c>
      <c r="E62" s="393">
        <f>C62+D62</f>
        <v>0</v>
      </c>
      <c r="F62" s="393">
        <v>0</v>
      </c>
      <c r="G62" s="465" t="e">
        <f t="shared" si="7"/>
        <v>#DIV/0!</v>
      </c>
      <c r="H62" s="393">
        <v>0</v>
      </c>
      <c r="I62" s="465" t="e">
        <f t="shared" si="8"/>
        <v>#DIV/0!</v>
      </c>
      <c r="J62" s="277"/>
      <c r="K62" s="367"/>
      <c r="L62" s="391"/>
    </row>
    <row r="63" spans="1:12" s="280" customFormat="1" ht="12" customHeight="1">
      <c r="A63" s="277" t="s">
        <v>204</v>
      </c>
      <c r="B63" s="281" t="s">
        <v>205</v>
      </c>
      <c r="C63" s="391">
        <v>0</v>
      </c>
      <c r="D63" s="393">
        <v>0</v>
      </c>
      <c r="E63" s="393">
        <f>C63+D63</f>
        <v>0</v>
      </c>
      <c r="F63" s="393">
        <v>0</v>
      </c>
      <c r="G63" s="465" t="e">
        <f t="shared" si="7"/>
        <v>#DIV/0!</v>
      </c>
      <c r="H63" s="393">
        <v>0</v>
      </c>
      <c r="I63" s="465" t="e">
        <f t="shared" si="8"/>
        <v>#DIV/0!</v>
      </c>
      <c r="J63" s="277"/>
      <c r="K63" s="278"/>
      <c r="L63" s="391"/>
    </row>
    <row r="64" spans="1:12" s="280" customFormat="1" ht="12" customHeight="1">
      <c r="A64" s="277" t="s">
        <v>206</v>
      </c>
      <c r="B64" s="278" t="s">
        <v>207</v>
      </c>
      <c r="C64" s="391">
        <v>6000000</v>
      </c>
      <c r="D64" s="393">
        <v>-3258</v>
      </c>
      <c r="E64" s="393">
        <f>C64+D64</f>
        <v>5996742</v>
      </c>
      <c r="F64" s="393">
        <v>1153</v>
      </c>
      <c r="G64" s="394">
        <f t="shared" si="7"/>
        <v>0.019227106985759936</v>
      </c>
      <c r="H64" s="393">
        <v>2050</v>
      </c>
      <c r="I64" s="502">
        <f t="shared" si="8"/>
        <v>0.03418522924614732</v>
      </c>
      <c r="J64" s="277"/>
      <c r="K64" s="278"/>
      <c r="L64" s="391"/>
    </row>
    <row r="65" spans="1:12" s="279" customFormat="1" ht="12" customHeight="1">
      <c r="A65" s="282" t="s">
        <v>209</v>
      </c>
      <c r="B65" s="144" t="s">
        <v>210</v>
      </c>
      <c r="C65" s="411">
        <v>0</v>
      </c>
      <c r="D65" s="416">
        <v>0</v>
      </c>
      <c r="E65" s="416">
        <f>C65+D65</f>
        <v>0</v>
      </c>
      <c r="F65" s="416">
        <v>0</v>
      </c>
      <c r="G65" s="464" t="e">
        <f t="shared" si="7"/>
        <v>#DIV/0!</v>
      </c>
      <c r="H65" s="416">
        <v>0</v>
      </c>
      <c r="I65" s="464" t="e">
        <f t="shared" si="8"/>
        <v>#DIV/0!</v>
      </c>
      <c r="J65" s="277"/>
      <c r="K65" s="278"/>
      <c r="L65" s="391"/>
    </row>
    <row r="66" spans="1:12" s="280" customFormat="1" ht="12.75" customHeight="1">
      <c r="A66" s="284" t="s">
        <v>211</v>
      </c>
      <c r="B66" s="245" t="s">
        <v>212</v>
      </c>
      <c r="C66" s="471">
        <f>C11+C18+C25+C32+C39+C50+C56+C61</f>
        <v>350531906</v>
      </c>
      <c r="D66" s="471">
        <f>D11+D18+D25+D32+D39+D50+D56+D61</f>
        <v>9821</v>
      </c>
      <c r="E66" s="471">
        <f>E11+E18+E25+E32+E39+E50+E56+E61</f>
        <v>350541727</v>
      </c>
      <c r="F66" s="471">
        <f>F11+F18+F25+F32+F39+F50+F56+F61</f>
        <v>185385</v>
      </c>
      <c r="G66" s="472">
        <f t="shared" si="7"/>
        <v>0.052885287462510845</v>
      </c>
      <c r="H66" s="471">
        <f>H11+H18+H25+H32+H39+H50+H56+H61</f>
        <v>300655</v>
      </c>
      <c r="I66" s="472">
        <f t="shared" si="8"/>
        <v>0.08576867654902608</v>
      </c>
      <c r="J66" s="277"/>
      <c r="K66" s="278"/>
      <c r="L66" s="391"/>
    </row>
    <row r="67" spans="1:12" s="280" customFormat="1" ht="13.5" customHeight="1">
      <c r="A67" s="285" t="s">
        <v>357</v>
      </c>
      <c r="B67" s="243" t="s">
        <v>217</v>
      </c>
      <c r="C67" s="461">
        <f>SUM(C68:C70)</f>
        <v>0</v>
      </c>
      <c r="D67" s="461">
        <f>SUM(D68:D70)</f>
        <v>20000</v>
      </c>
      <c r="E67" s="461">
        <f>SUM(E68:E70)</f>
        <v>20000</v>
      </c>
      <c r="F67" s="461">
        <f>SUM(F68:F70)</f>
        <v>19643</v>
      </c>
      <c r="G67" s="462">
        <f t="shared" si="7"/>
        <v>98.215</v>
      </c>
      <c r="H67" s="461">
        <f>SUM(H68:H70)</f>
        <v>0</v>
      </c>
      <c r="I67" s="462">
        <f t="shared" si="8"/>
        <v>0</v>
      </c>
      <c r="J67" s="277"/>
      <c r="K67" s="367"/>
      <c r="L67" s="391"/>
    </row>
    <row r="68" spans="1:12" s="280" customFormat="1" ht="13.5" customHeight="1">
      <c r="A68" s="277" t="s">
        <v>218</v>
      </c>
      <c r="B68" s="278" t="s">
        <v>219</v>
      </c>
      <c r="C68" s="391">
        <v>0</v>
      </c>
      <c r="D68" s="393">
        <v>0</v>
      </c>
      <c r="E68" s="393">
        <f>C68+D68</f>
        <v>0</v>
      </c>
      <c r="F68" s="393">
        <v>0</v>
      </c>
      <c r="G68" s="465" t="e">
        <f t="shared" si="7"/>
        <v>#DIV/0!</v>
      </c>
      <c r="H68" s="393">
        <v>0</v>
      </c>
      <c r="I68" s="465" t="e">
        <f t="shared" si="8"/>
        <v>#DIV/0!</v>
      </c>
      <c r="J68" s="371"/>
      <c r="K68" s="118"/>
      <c r="L68" s="408"/>
    </row>
    <row r="69" spans="1:12" s="280" customFormat="1" ht="13.5" customHeight="1">
      <c r="A69" s="277" t="s">
        <v>220</v>
      </c>
      <c r="B69" s="278" t="s">
        <v>221</v>
      </c>
      <c r="C69" s="391">
        <v>0</v>
      </c>
      <c r="D69" s="393">
        <v>20000</v>
      </c>
      <c r="E69" s="393">
        <f>C69+D69</f>
        <v>20000</v>
      </c>
      <c r="F69" s="393">
        <v>19643</v>
      </c>
      <c r="G69" s="394">
        <f t="shared" si="7"/>
        <v>98.215</v>
      </c>
      <c r="H69" s="393">
        <v>0</v>
      </c>
      <c r="I69" s="394">
        <f t="shared" si="8"/>
        <v>0</v>
      </c>
      <c r="J69" s="277"/>
      <c r="K69" s="278"/>
      <c r="L69" s="391"/>
    </row>
    <row r="70" spans="1:12" s="280" customFormat="1" ht="13.5" customHeight="1">
      <c r="A70" s="277" t="s">
        <v>222</v>
      </c>
      <c r="B70" s="278" t="s">
        <v>223</v>
      </c>
      <c r="C70" s="391">
        <v>0</v>
      </c>
      <c r="D70" s="503">
        <v>0</v>
      </c>
      <c r="E70" s="393">
        <f>C70+D70</f>
        <v>0</v>
      </c>
      <c r="F70" s="503">
        <v>0</v>
      </c>
      <c r="G70" s="465" t="e">
        <f t="shared" si="7"/>
        <v>#DIV/0!</v>
      </c>
      <c r="H70" s="503">
        <v>0</v>
      </c>
      <c r="I70" s="465" t="e">
        <f t="shared" si="8"/>
        <v>#DIV/0!</v>
      </c>
      <c r="J70" s="277"/>
      <c r="K70" s="278"/>
      <c r="L70" s="391"/>
    </row>
    <row r="71" spans="1:12" s="280" customFormat="1" ht="13.5" customHeight="1">
      <c r="A71" s="285" t="s">
        <v>224</v>
      </c>
      <c r="B71" s="243" t="s">
        <v>225</v>
      </c>
      <c r="C71" s="461">
        <f>SUM(C72:C75)</f>
        <v>0</v>
      </c>
      <c r="D71" s="461">
        <f>SUM(D72:D75)</f>
        <v>0</v>
      </c>
      <c r="E71" s="461">
        <f>SUM(E72:E75)</f>
        <v>0</v>
      </c>
      <c r="F71" s="461">
        <f>SUM(F72:F75)</f>
        <v>0</v>
      </c>
      <c r="G71" s="473" t="e">
        <f t="shared" si="7"/>
        <v>#DIV/0!</v>
      </c>
      <c r="H71" s="461">
        <f>SUM(H72:H75)</f>
        <v>0</v>
      </c>
      <c r="I71" s="473" t="e">
        <f t="shared" si="8"/>
        <v>#DIV/0!</v>
      </c>
      <c r="J71" s="277"/>
      <c r="K71" s="278"/>
      <c r="L71" s="391"/>
    </row>
    <row r="72" spans="1:12" s="280" customFormat="1" ht="13.5" customHeight="1">
      <c r="A72" s="277" t="s">
        <v>226</v>
      </c>
      <c r="B72" s="278" t="s">
        <v>227</v>
      </c>
      <c r="C72" s="391">
        <v>0</v>
      </c>
      <c r="D72" s="393">
        <v>0</v>
      </c>
      <c r="E72" s="393">
        <f>C72+D72</f>
        <v>0</v>
      </c>
      <c r="F72" s="393">
        <v>0</v>
      </c>
      <c r="G72" s="465" t="e">
        <f t="shared" si="7"/>
        <v>#DIV/0!</v>
      </c>
      <c r="H72" s="393">
        <v>0</v>
      </c>
      <c r="I72" s="465" t="e">
        <f t="shared" si="8"/>
        <v>#DIV/0!</v>
      </c>
      <c r="J72" s="277"/>
      <c r="K72" s="278"/>
      <c r="L72" s="391"/>
    </row>
    <row r="73" spans="1:12" s="280" customFormat="1" ht="13.5" customHeight="1">
      <c r="A73" s="277" t="s">
        <v>228</v>
      </c>
      <c r="B73" s="278" t="s">
        <v>229</v>
      </c>
      <c r="C73" s="391">
        <v>0</v>
      </c>
      <c r="D73" s="393">
        <v>0</v>
      </c>
      <c r="E73" s="393">
        <f>C73+D73</f>
        <v>0</v>
      </c>
      <c r="F73" s="393">
        <v>0</v>
      </c>
      <c r="G73" s="465" t="e">
        <f t="shared" si="7"/>
        <v>#DIV/0!</v>
      </c>
      <c r="H73" s="393">
        <v>0</v>
      </c>
      <c r="I73" s="465" t="e">
        <f t="shared" si="8"/>
        <v>#DIV/0!</v>
      </c>
      <c r="J73" s="277"/>
      <c r="K73" s="278"/>
      <c r="L73" s="391"/>
    </row>
    <row r="74" spans="1:12" s="280" customFormat="1" ht="13.5" customHeight="1">
      <c r="A74" s="277" t="s">
        <v>230</v>
      </c>
      <c r="B74" s="278" t="s">
        <v>231</v>
      </c>
      <c r="C74" s="391">
        <v>0</v>
      </c>
      <c r="D74" s="393">
        <v>0</v>
      </c>
      <c r="E74" s="393">
        <f>C74+D74</f>
        <v>0</v>
      </c>
      <c r="F74" s="393">
        <v>0</v>
      </c>
      <c r="G74" s="465" t="e">
        <f t="shared" si="7"/>
        <v>#DIV/0!</v>
      </c>
      <c r="H74" s="393">
        <v>0</v>
      </c>
      <c r="I74" s="465" t="e">
        <f t="shared" si="8"/>
        <v>#DIV/0!</v>
      </c>
      <c r="J74" s="371"/>
      <c r="K74" s="118"/>
      <c r="L74" s="408"/>
    </row>
    <row r="75" spans="1:12" s="280" customFormat="1" ht="13.5" customHeight="1">
      <c r="A75" s="277" t="s">
        <v>232</v>
      </c>
      <c r="B75" s="278" t="s">
        <v>233</v>
      </c>
      <c r="C75" s="391">
        <v>0</v>
      </c>
      <c r="D75" s="393">
        <v>0</v>
      </c>
      <c r="E75" s="393">
        <f>C75+D75</f>
        <v>0</v>
      </c>
      <c r="F75" s="393">
        <v>0</v>
      </c>
      <c r="G75" s="465" t="e">
        <f aca="true" t="shared" si="9" ref="G75:G90">F75/E75*100</f>
        <v>#DIV/0!</v>
      </c>
      <c r="H75" s="393">
        <v>0</v>
      </c>
      <c r="I75" s="465" t="e">
        <f aca="true" t="shared" si="10" ref="I75:I88">H75/E75*100</f>
        <v>#DIV/0!</v>
      </c>
      <c r="J75" s="277"/>
      <c r="K75" s="281"/>
      <c r="L75" s="391"/>
    </row>
    <row r="76" spans="1:12" s="280" customFormat="1" ht="13.5" customHeight="1">
      <c r="A76" s="285" t="s">
        <v>234</v>
      </c>
      <c r="B76" s="243" t="s">
        <v>235</v>
      </c>
      <c r="C76" s="461">
        <f>SUM(C77:C78)</f>
        <v>18662291</v>
      </c>
      <c r="D76" s="461">
        <f>SUM(D77:D78)</f>
        <v>0</v>
      </c>
      <c r="E76" s="461">
        <f>SUM(E77:E78)</f>
        <v>18662291</v>
      </c>
      <c r="F76" s="461">
        <f>SUM(F77:F78)</f>
        <v>0</v>
      </c>
      <c r="G76" s="462">
        <f t="shared" si="9"/>
        <v>0</v>
      </c>
      <c r="H76" s="461">
        <f>SUM(H77:H78)</f>
        <v>0</v>
      </c>
      <c r="I76" s="462">
        <f t="shared" si="10"/>
        <v>0</v>
      </c>
      <c r="J76" s="277"/>
      <c r="K76" s="281"/>
      <c r="L76" s="391"/>
    </row>
    <row r="77" spans="1:12" s="280" customFormat="1" ht="13.5" customHeight="1">
      <c r="A77" s="277" t="s">
        <v>236</v>
      </c>
      <c r="B77" s="278" t="s">
        <v>237</v>
      </c>
      <c r="C77" s="391">
        <v>18662291</v>
      </c>
      <c r="D77" s="393">
        <v>0</v>
      </c>
      <c r="E77" s="393">
        <f>C77+D77</f>
        <v>18662291</v>
      </c>
      <c r="F77" s="393">
        <v>0</v>
      </c>
      <c r="G77" s="394">
        <f t="shared" si="9"/>
        <v>0</v>
      </c>
      <c r="H77" s="393">
        <v>0</v>
      </c>
      <c r="I77" s="394">
        <f t="shared" si="10"/>
        <v>0</v>
      </c>
      <c r="J77" s="277"/>
      <c r="K77" s="367"/>
      <c r="L77" s="391"/>
    </row>
    <row r="78" spans="1:12" s="280" customFormat="1" ht="13.5" customHeight="1">
      <c r="A78" s="277" t="s">
        <v>239</v>
      </c>
      <c r="B78" s="278" t="s">
        <v>240</v>
      </c>
      <c r="C78" s="391">
        <v>0</v>
      </c>
      <c r="D78" s="393">
        <v>0</v>
      </c>
      <c r="E78" s="393">
        <f>C78+D78</f>
        <v>0</v>
      </c>
      <c r="F78" s="393">
        <v>0</v>
      </c>
      <c r="G78" s="465" t="e">
        <f t="shared" si="9"/>
        <v>#DIV/0!</v>
      </c>
      <c r="H78" s="393">
        <v>0</v>
      </c>
      <c r="I78" s="465" t="e">
        <f t="shared" si="10"/>
        <v>#DIV/0!</v>
      </c>
      <c r="J78" s="277"/>
      <c r="K78" s="278"/>
      <c r="L78" s="391"/>
    </row>
    <row r="79" spans="1:12" s="279" customFormat="1" ht="13.5" customHeight="1">
      <c r="A79" s="285" t="s">
        <v>241</v>
      </c>
      <c r="B79" s="243" t="s">
        <v>242</v>
      </c>
      <c r="C79" s="461">
        <f>SUM(C80:C82)</f>
        <v>0</v>
      </c>
      <c r="D79" s="461">
        <f>SUM(D80:D82)</f>
        <v>0</v>
      </c>
      <c r="E79" s="461">
        <f>SUM(E80:E82)</f>
        <v>0</v>
      </c>
      <c r="F79" s="461">
        <f>SUM(F80:F82)</f>
        <v>0</v>
      </c>
      <c r="G79" s="473" t="e">
        <f t="shared" si="9"/>
        <v>#DIV/0!</v>
      </c>
      <c r="H79" s="461">
        <f>SUM(H80:H82)</f>
        <v>0</v>
      </c>
      <c r="I79" s="473" t="e">
        <f t="shared" si="10"/>
        <v>#DIV/0!</v>
      </c>
      <c r="J79" s="277"/>
      <c r="K79" s="367"/>
      <c r="L79" s="391"/>
    </row>
    <row r="80" spans="1:12" s="280" customFormat="1" ht="13.5" customHeight="1">
      <c r="A80" s="277" t="s">
        <v>243</v>
      </c>
      <c r="B80" s="278" t="s">
        <v>244</v>
      </c>
      <c r="C80" s="391">
        <v>0</v>
      </c>
      <c r="D80" s="393">
        <v>0</v>
      </c>
      <c r="E80" s="393">
        <f>C80+D80</f>
        <v>0</v>
      </c>
      <c r="F80" s="393"/>
      <c r="G80" s="465" t="e">
        <f t="shared" si="9"/>
        <v>#DIV/0!</v>
      </c>
      <c r="H80" s="393">
        <v>0</v>
      </c>
      <c r="I80" s="465" t="e">
        <f t="shared" si="10"/>
        <v>#DIV/0!</v>
      </c>
      <c r="J80" s="282"/>
      <c r="K80" s="144"/>
      <c r="L80" s="411"/>
    </row>
    <row r="81" spans="1:12" s="280" customFormat="1" ht="13.5" customHeight="1">
      <c r="A81" s="277" t="s">
        <v>245</v>
      </c>
      <c r="B81" s="278" t="s">
        <v>246</v>
      </c>
      <c r="C81" s="391">
        <v>0</v>
      </c>
      <c r="D81" s="393">
        <v>0</v>
      </c>
      <c r="E81" s="393">
        <f>C81+D81</f>
        <v>0</v>
      </c>
      <c r="F81" s="393"/>
      <c r="G81" s="465" t="e">
        <f t="shared" si="9"/>
        <v>#DIV/0!</v>
      </c>
      <c r="H81" s="393">
        <v>0</v>
      </c>
      <c r="I81" s="465" t="e">
        <f t="shared" si="10"/>
        <v>#DIV/0!</v>
      </c>
      <c r="J81" s="371"/>
      <c r="K81" s="141"/>
      <c r="L81" s="408"/>
    </row>
    <row r="82" spans="1:12" s="280" customFormat="1" ht="13.5" customHeight="1">
      <c r="A82" s="277" t="s">
        <v>247</v>
      </c>
      <c r="B82" s="278" t="s">
        <v>248</v>
      </c>
      <c r="C82" s="391">
        <v>0</v>
      </c>
      <c r="D82" s="393">
        <v>0</v>
      </c>
      <c r="E82" s="393">
        <f>C82+D82</f>
        <v>0</v>
      </c>
      <c r="F82" s="393"/>
      <c r="G82" s="465" t="e">
        <f t="shared" si="9"/>
        <v>#DIV/0!</v>
      </c>
      <c r="H82" s="393">
        <v>0</v>
      </c>
      <c r="I82" s="465" t="e">
        <f t="shared" si="10"/>
        <v>#DIV/0!</v>
      </c>
      <c r="J82" s="277"/>
      <c r="K82" s="281"/>
      <c r="L82" s="391"/>
    </row>
    <row r="83" spans="1:12" s="280" customFormat="1" ht="13.5" customHeight="1">
      <c r="A83" s="285" t="s">
        <v>249</v>
      </c>
      <c r="B83" s="243" t="s">
        <v>250</v>
      </c>
      <c r="C83" s="461">
        <f>SUM(C84:C87)</f>
        <v>0</v>
      </c>
      <c r="D83" s="461">
        <f>SUM(D84:D87)</f>
        <v>0</v>
      </c>
      <c r="E83" s="461">
        <f>SUM(E84:E87)</f>
        <v>0</v>
      </c>
      <c r="F83" s="461">
        <f>SUM(F84:F87)</f>
        <v>0</v>
      </c>
      <c r="G83" s="473" t="e">
        <f t="shared" si="9"/>
        <v>#DIV/0!</v>
      </c>
      <c r="H83" s="461">
        <f>SUM(H84:H87)</f>
        <v>0</v>
      </c>
      <c r="I83" s="473" t="e">
        <f t="shared" si="10"/>
        <v>#DIV/0!</v>
      </c>
      <c r="J83" s="277"/>
      <c r="K83" s="281"/>
      <c r="L83" s="391"/>
    </row>
    <row r="84" spans="1:12" s="280" customFormat="1" ht="13.5" customHeight="1">
      <c r="A84" s="286" t="s">
        <v>358</v>
      </c>
      <c r="B84" s="278" t="s">
        <v>252</v>
      </c>
      <c r="C84" s="391">
        <v>0</v>
      </c>
      <c r="D84" s="393">
        <v>0</v>
      </c>
      <c r="E84" s="393">
        <f>C84+D84</f>
        <v>0</v>
      </c>
      <c r="F84" s="393">
        <v>0</v>
      </c>
      <c r="G84" s="465" t="e">
        <f t="shared" si="9"/>
        <v>#DIV/0!</v>
      </c>
      <c r="H84" s="393">
        <v>0</v>
      </c>
      <c r="I84" s="465" t="e">
        <f t="shared" si="10"/>
        <v>#DIV/0!</v>
      </c>
      <c r="J84" s="277"/>
      <c r="K84" s="278"/>
      <c r="L84" s="391"/>
    </row>
    <row r="85" spans="1:12" s="280" customFormat="1" ht="13.5" customHeight="1">
      <c r="A85" s="286" t="s">
        <v>359</v>
      </c>
      <c r="B85" s="278" t="s">
        <v>254</v>
      </c>
      <c r="C85" s="391">
        <v>0</v>
      </c>
      <c r="D85" s="393">
        <v>0</v>
      </c>
      <c r="E85" s="393">
        <f>C85+D85</f>
        <v>0</v>
      </c>
      <c r="F85" s="393">
        <v>0</v>
      </c>
      <c r="G85" s="465" t="e">
        <f t="shared" si="9"/>
        <v>#DIV/0!</v>
      </c>
      <c r="H85" s="393">
        <v>0</v>
      </c>
      <c r="I85" s="465" t="e">
        <f t="shared" si="10"/>
        <v>#DIV/0!</v>
      </c>
      <c r="J85" s="277"/>
      <c r="K85" s="367"/>
      <c r="L85" s="391"/>
    </row>
    <row r="86" spans="1:12" s="280" customFormat="1" ht="13.5" customHeight="1">
      <c r="A86" s="286" t="s">
        <v>360</v>
      </c>
      <c r="B86" s="278" t="s">
        <v>256</v>
      </c>
      <c r="C86" s="391">
        <v>0</v>
      </c>
      <c r="D86" s="393">
        <v>0</v>
      </c>
      <c r="E86" s="393">
        <f>C86+D86</f>
        <v>0</v>
      </c>
      <c r="F86" s="393">
        <v>0</v>
      </c>
      <c r="G86" s="465" t="e">
        <f t="shared" si="9"/>
        <v>#DIV/0!</v>
      </c>
      <c r="H86" s="393">
        <v>0</v>
      </c>
      <c r="I86" s="465" t="e">
        <f t="shared" si="10"/>
        <v>#DIV/0!</v>
      </c>
      <c r="J86" s="282"/>
      <c r="K86" s="144"/>
      <c r="L86" s="411"/>
    </row>
    <row r="87" spans="1:12" s="279" customFormat="1" ht="13.5" customHeight="1">
      <c r="A87" s="286" t="s">
        <v>361</v>
      </c>
      <c r="B87" s="278" t="s">
        <v>258</v>
      </c>
      <c r="C87" s="391">
        <v>0</v>
      </c>
      <c r="D87" s="393">
        <v>0</v>
      </c>
      <c r="E87" s="393">
        <f>C87+D87</f>
        <v>0</v>
      </c>
      <c r="F87" s="393">
        <v>0</v>
      </c>
      <c r="G87" s="465" t="e">
        <f t="shared" si="9"/>
        <v>#DIV/0!</v>
      </c>
      <c r="H87" s="393">
        <v>0</v>
      </c>
      <c r="I87" s="465" t="e">
        <f t="shared" si="10"/>
        <v>#DIV/0!</v>
      </c>
      <c r="J87" s="370"/>
      <c r="K87" s="162"/>
      <c r="L87" s="418"/>
    </row>
    <row r="88" spans="1:12" s="279" customFormat="1" ht="13.5" customHeight="1">
      <c r="A88" s="285" t="s">
        <v>259</v>
      </c>
      <c r="B88" s="243" t="s">
        <v>260</v>
      </c>
      <c r="C88" s="461">
        <v>0</v>
      </c>
      <c r="D88" s="504"/>
      <c r="E88" s="504">
        <f>C88+D88</f>
        <v>0</v>
      </c>
      <c r="F88" s="504"/>
      <c r="G88" s="473" t="e">
        <f t="shared" si="9"/>
        <v>#DIV/0!</v>
      </c>
      <c r="H88" s="504">
        <v>0</v>
      </c>
      <c r="I88" s="505" t="e">
        <f t="shared" si="10"/>
        <v>#DIV/0!</v>
      </c>
      <c r="J88" s="372"/>
      <c r="K88" s="141"/>
      <c r="L88" s="408"/>
    </row>
    <row r="89" spans="1:12" s="279" customFormat="1" ht="13.5" customHeight="1">
      <c r="A89" s="287" t="s">
        <v>261</v>
      </c>
      <c r="B89" s="250" t="s">
        <v>262</v>
      </c>
      <c r="C89" s="471">
        <f>C67+C71+C76+C79+C83+C88</f>
        <v>18662291</v>
      </c>
      <c r="D89" s="471">
        <f>D67+D71+D76+D79+D83+D88</f>
        <v>20000</v>
      </c>
      <c r="E89" s="471">
        <f>E67+E71+E76+E79+E83+E88</f>
        <v>18682291</v>
      </c>
      <c r="F89" s="471">
        <f>F67+F71+F76+F79+F83+F88</f>
        <v>19643</v>
      </c>
      <c r="G89" s="472">
        <f t="shared" si="9"/>
        <v>0.10514235111742988</v>
      </c>
      <c r="H89" s="471">
        <f>H67+H71+H76+H79+H83+H88</f>
        <v>0</v>
      </c>
      <c r="I89" s="472">
        <f>H89/E89*100</f>
        <v>0</v>
      </c>
      <c r="J89" s="277"/>
      <c r="K89" s="278"/>
      <c r="L89" s="391"/>
    </row>
    <row r="90" spans="1:12" s="279" customFormat="1" ht="15" customHeight="1">
      <c r="A90" s="288" t="s">
        <v>263</v>
      </c>
      <c r="B90" s="178" t="s">
        <v>264</v>
      </c>
      <c r="C90" s="421">
        <f>C66+C89</f>
        <v>369194197</v>
      </c>
      <c r="D90" s="421">
        <f>D66+D89</f>
        <v>29821</v>
      </c>
      <c r="E90" s="421">
        <f>E66+E89</f>
        <v>369224018</v>
      </c>
      <c r="F90" s="421">
        <f>F66+F89</f>
        <v>205028</v>
      </c>
      <c r="G90" s="422">
        <f t="shared" si="9"/>
        <v>0.05552943199919351</v>
      </c>
      <c r="H90" s="421">
        <f>H66+H89</f>
        <v>300655</v>
      </c>
      <c r="I90" s="422">
        <f>H90/E90*100</f>
        <v>0.08142888472656186</v>
      </c>
      <c r="J90" s="277"/>
      <c r="K90" s="278"/>
      <c r="L90" s="391"/>
    </row>
    <row r="91" spans="1:12" s="294" customFormat="1" ht="15" customHeight="1">
      <c r="A91" s="289"/>
      <c r="B91" s="290"/>
      <c r="C91" s="291"/>
      <c r="D91" s="292"/>
      <c r="E91" s="292"/>
      <c r="F91" s="292"/>
      <c r="G91" s="293"/>
      <c r="H91" s="292"/>
      <c r="I91" s="293"/>
      <c r="J91" s="277"/>
      <c r="K91" s="278"/>
      <c r="L91" s="391"/>
    </row>
    <row r="92" spans="1:12" s="299" customFormat="1" ht="16.5" customHeight="1">
      <c r="A92" s="295"/>
      <c r="B92" s="296" t="s">
        <v>362</v>
      </c>
      <c r="C92" s="102" t="s">
        <v>72</v>
      </c>
      <c r="D92" s="297"/>
      <c r="E92" s="297"/>
      <c r="F92" s="298"/>
      <c r="G92" s="104" t="s">
        <v>72</v>
      </c>
      <c r="H92" s="298"/>
      <c r="I92" s="369"/>
      <c r="J92" s="372"/>
      <c r="K92" s="141"/>
      <c r="L92" s="408"/>
    </row>
    <row r="93" spans="1:12" s="279" customFormat="1" ht="12.75" customHeight="1">
      <c r="A93" s="275" t="s">
        <v>81</v>
      </c>
      <c r="B93" s="251" t="s">
        <v>348</v>
      </c>
      <c r="C93" s="461">
        <f>SUM(C94:C98)</f>
        <v>301266339</v>
      </c>
      <c r="D93" s="461">
        <f>SUM(D94:D98)</f>
        <v>2472</v>
      </c>
      <c r="E93" s="461">
        <f>SUM(E94:E98)</f>
        <v>301268811</v>
      </c>
      <c r="F93" s="461">
        <f>SUM(F94:F98)</f>
        <v>171671</v>
      </c>
      <c r="G93" s="462">
        <f aca="true" t="shared" si="11" ref="G93:G124">F93/E93*100</f>
        <v>0.056982665889035555</v>
      </c>
      <c r="H93" s="461">
        <f>SUM(H94:H98)</f>
        <v>271340</v>
      </c>
      <c r="I93" s="462">
        <f aca="true" t="shared" si="12" ref="I93:I122">H93/E93*100</f>
        <v>0.09006574530544419</v>
      </c>
      <c r="J93" s="277"/>
      <c r="K93" s="278"/>
      <c r="L93" s="391"/>
    </row>
    <row r="94" spans="1:12" s="301" customFormat="1" ht="12" customHeight="1">
      <c r="A94" s="277" t="s">
        <v>83</v>
      </c>
      <c r="B94" s="300" t="s">
        <v>268</v>
      </c>
      <c r="C94" s="391">
        <v>72810580</v>
      </c>
      <c r="D94" s="506">
        <v>0</v>
      </c>
      <c r="E94" s="506">
        <f aca="true" t="shared" si="13" ref="E94:E108">C94+D94</f>
        <v>72810580</v>
      </c>
      <c r="F94" s="506">
        <v>54060</v>
      </c>
      <c r="G94" s="394">
        <f t="shared" si="11"/>
        <v>0.07424745140060689</v>
      </c>
      <c r="H94" s="506">
        <v>87384</v>
      </c>
      <c r="I94" s="394">
        <f t="shared" si="12"/>
        <v>0.12001552521625292</v>
      </c>
      <c r="J94" s="277"/>
      <c r="K94" s="278"/>
      <c r="L94" s="391"/>
    </row>
    <row r="95" spans="1:12" s="301" customFormat="1" ht="12" customHeight="1">
      <c r="A95" s="277" t="s">
        <v>86</v>
      </c>
      <c r="B95" s="300" t="s">
        <v>269</v>
      </c>
      <c r="C95" s="391">
        <v>23198740</v>
      </c>
      <c r="D95" s="506">
        <v>0</v>
      </c>
      <c r="E95" s="506">
        <f t="shared" si="13"/>
        <v>23198740</v>
      </c>
      <c r="F95" s="506">
        <v>10156</v>
      </c>
      <c r="G95" s="394">
        <f t="shared" si="11"/>
        <v>0.0437782396802585</v>
      </c>
      <c r="H95" s="506">
        <v>15557</v>
      </c>
      <c r="I95" s="394">
        <f t="shared" si="12"/>
        <v>0.06705967651691427</v>
      </c>
      <c r="J95" s="277"/>
      <c r="K95" s="278"/>
      <c r="L95" s="391"/>
    </row>
    <row r="96" spans="1:12" s="301" customFormat="1" ht="12" customHeight="1">
      <c r="A96" s="277" t="s">
        <v>89</v>
      </c>
      <c r="B96" s="300" t="s">
        <v>271</v>
      </c>
      <c r="C96" s="391">
        <v>101974565</v>
      </c>
      <c r="D96" s="506">
        <v>2262</v>
      </c>
      <c r="E96" s="506">
        <f t="shared" si="13"/>
        <v>101976827</v>
      </c>
      <c r="F96" s="506">
        <v>38701</v>
      </c>
      <c r="G96" s="394">
        <f t="shared" si="11"/>
        <v>0.03795077875878605</v>
      </c>
      <c r="H96" s="506">
        <v>62835</v>
      </c>
      <c r="I96" s="394">
        <f t="shared" si="12"/>
        <v>0.0616169396994476</v>
      </c>
      <c r="J96" s="277"/>
      <c r="K96" s="278"/>
      <c r="L96" s="391"/>
    </row>
    <row r="97" spans="1:12" s="301" customFormat="1" ht="12" customHeight="1">
      <c r="A97" s="277" t="s">
        <v>92</v>
      </c>
      <c r="B97" s="300" t="s">
        <v>476</v>
      </c>
      <c r="C97" s="391">
        <v>3230000</v>
      </c>
      <c r="D97" s="506">
        <v>210</v>
      </c>
      <c r="E97" s="506">
        <f t="shared" si="13"/>
        <v>3230210</v>
      </c>
      <c r="F97" s="506">
        <v>8064</v>
      </c>
      <c r="G97" s="394">
        <f t="shared" si="11"/>
        <v>0.24964321205122889</v>
      </c>
      <c r="H97" s="506">
        <v>10552</v>
      </c>
      <c r="I97" s="394">
        <f t="shared" si="12"/>
        <v>0.3266660681503679</v>
      </c>
      <c r="J97" s="372"/>
      <c r="K97" s="141"/>
      <c r="L97" s="408"/>
    </row>
    <row r="98" spans="1:12" s="301" customFormat="1" ht="12" customHeight="1">
      <c r="A98" s="277" t="s">
        <v>272</v>
      </c>
      <c r="B98" s="300" t="s">
        <v>273</v>
      </c>
      <c r="C98" s="391">
        <v>100052454</v>
      </c>
      <c r="D98" s="506">
        <v>0</v>
      </c>
      <c r="E98" s="506">
        <f t="shared" si="13"/>
        <v>100052454</v>
      </c>
      <c r="F98" s="506">
        <v>60690</v>
      </c>
      <c r="G98" s="394">
        <f t="shared" si="11"/>
        <v>0.06065818235702644</v>
      </c>
      <c r="H98" s="506">
        <v>95012</v>
      </c>
      <c r="I98" s="394">
        <f t="shared" si="12"/>
        <v>0.09496218853362656</v>
      </c>
      <c r="J98" s="277"/>
      <c r="K98" s="278"/>
      <c r="L98" s="391"/>
    </row>
    <row r="99" spans="1:12" s="301" customFormat="1" ht="12" customHeight="1">
      <c r="A99" s="277" t="s">
        <v>98</v>
      </c>
      <c r="B99" s="302" t="s">
        <v>274</v>
      </c>
      <c r="C99" s="411">
        <v>0</v>
      </c>
      <c r="D99" s="507">
        <v>0</v>
      </c>
      <c r="E99" s="507">
        <f t="shared" si="13"/>
        <v>0</v>
      </c>
      <c r="F99" s="507">
        <v>0</v>
      </c>
      <c r="G99" s="464" t="e">
        <f t="shared" si="11"/>
        <v>#DIV/0!</v>
      </c>
      <c r="H99" s="507">
        <v>0</v>
      </c>
      <c r="I99" s="465" t="e">
        <f t="shared" si="12"/>
        <v>#DIV/0!</v>
      </c>
      <c r="J99" s="277"/>
      <c r="K99" s="367"/>
      <c r="L99" s="391"/>
    </row>
    <row r="100" spans="1:12" s="301" customFormat="1" ht="12" customHeight="1">
      <c r="A100" s="277" t="s">
        <v>275</v>
      </c>
      <c r="B100" s="303" t="s">
        <v>363</v>
      </c>
      <c r="C100" s="411">
        <v>0</v>
      </c>
      <c r="D100" s="508">
        <v>0</v>
      </c>
      <c r="E100" s="507">
        <f t="shared" si="13"/>
        <v>0</v>
      </c>
      <c r="F100" s="508">
        <v>0</v>
      </c>
      <c r="G100" s="464" t="e">
        <f t="shared" si="11"/>
        <v>#DIV/0!</v>
      </c>
      <c r="H100" s="508">
        <v>0</v>
      </c>
      <c r="I100" s="464" t="e">
        <f t="shared" si="12"/>
        <v>#DIV/0!</v>
      </c>
      <c r="J100" s="277"/>
      <c r="K100" s="278"/>
      <c r="L100" s="391"/>
    </row>
    <row r="101" spans="1:12" s="301" customFormat="1" ht="12" customHeight="1">
      <c r="A101" s="277" t="s">
        <v>277</v>
      </c>
      <c r="B101" s="304" t="s">
        <v>364</v>
      </c>
      <c r="C101" s="411">
        <v>0</v>
      </c>
      <c r="D101" s="507">
        <v>0</v>
      </c>
      <c r="E101" s="507">
        <f t="shared" si="13"/>
        <v>0</v>
      </c>
      <c r="F101" s="507">
        <v>0</v>
      </c>
      <c r="G101" s="464" t="e">
        <f t="shared" si="11"/>
        <v>#DIV/0!</v>
      </c>
      <c r="H101" s="507">
        <v>0</v>
      </c>
      <c r="I101" s="464" t="e">
        <f t="shared" si="12"/>
        <v>#DIV/0!</v>
      </c>
      <c r="J101" s="372"/>
      <c r="K101" s="141"/>
      <c r="L101" s="408"/>
    </row>
    <row r="102" spans="1:12" s="301" customFormat="1" ht="12" customHeight="1">
      <c r="A102" s="277" t="s">
        <v>279</v>
      </c>
      <c r="B102" s="304" t="s">
        <v>303</v>
      </c>
      <c r="C102" s="411">
        <v>0</v>
      </c>
      <c r="D102" s="507">
        <v>0</v>
      </c>
      <c r="E102" s="507">
        <f t="shared" si="13"/>
        <v>0</v>
      </c>
      <c r="F102" s="507">
        <v>0</v>
      </c>
      <c r="G102" s="464" t="e">
        <f t="shared" si="11"/>
        <v>#DIV/0!</v>
      </c>
      <c r="H102" s="507">
        <v>0</v>
      </c>
      <c r="I102" s="464" t="e">
        <f t="shared" si="12"/>
        <v>#DIV/0!</v>
      </c>
      <c r="J102" s="277"/>
      <c r="K102" s="278"/>
      <c r="L102" s="391"/>
    </row>
    <row r="103" spans="1:12" s="301" customFormat="1" ht="12" customHeight="1">
      <c r="A103" s="277" t="s">
        <v>281</v>
      </c>
      <c r="B103" s="303" t="s">
        <v>365</v>
      </c>
      <c r="C103" s="411">
        <v>75204474</v>
      </c>
      <c r="D103" s="508">
        <v>0</v>
      </c>
      <c r="E103" s="507">
        <f t="shared" si="13"/>
        <v>75204474</v>
      </c>
      <c r="F103" s="508">
        <v>40364</v>
      </c>
      <c r="G103" s="417">
        <f t="shared" si="11"/>
        <v>0.05367233869623235</v>
      </c>
      <c r="H103" s="508">
        <f>57484-110</f>
        <v>57374</v>
      </c>
      <c r="I103" s="417">
        <f t="shared" si="12"/>
        <v>0.07629067387666325</v>
      </c>
      <c r="J103" s="277"/>
      <c r="K103" s="278"/>
      <c r="L103" s="391"/>
    </row>
    <row r="104" spans="1:12" s="301" customFormat="1" ht="12" customHeight="1">
      <c r="A104" s="277" t="s">
        <v>283</v>
      </c>
      <c r="B104" s="303" t="s">
        <v>366</v>
      </c>
      <c r="C104" s="411">
        <v>0</v>
      </c>
      <c r="D104" s="508">
        <v>0</v>
      </c>
      <c r="E104" s="507">
        <f t="shared" si="13"/>
        <v>0</v>
      </c>
      <c r="F104" s="508">
        <v>0</v>
      </c>
      <c r="G104" s="464" t="e">
        <f t="shared" si="11"/>
        <v>#DIV/0!</v>
      </c>
      <c r="H104" s="508">
        <v>0</v>
      </c>
      <c r="I104" s="464" t="e">
        <f t="shared" si="12"/>
        <v>#DIV/0!</v>
      </c>
      <c r="J104" s="277"/>
      <c r="K104" s="278"/>
      <c r="L104" s="391"/>
    </row>
    <row r="105" spans="1:12" s="301" customFormat="1" ht="12" customHeight="1">
      <c r="A105" s="277" t="s">
        <v>285</v>
      </c>
      <c r="B105" s="304" t="s">
        <v>310</v>
      </c>
      <c r="C105" s="411">
        <v>450000</v>
      </c>
      <c r="D105" s="507">
        <v>0</v>
      </c>
      <c r="E105" s="507">
        <f t="shared" si="13"/>
        <v>450000</v>
      </c>
      <c r="F105" s="507">
        <v>150</v>
      </c>
      <c r="G105" s="417">
        <f t="shared" si="11"/>
        <v>0.03333333333333333</v>
      </c>
      <c r="H105" s="507">
        <v>300</v>
      </c>
      <c r="I105" s="417">
        <f t="shared" si="12"/>
        <v>0.06666666666666667</v>
      </c>
      <c r="J105" s="372"/>
      <c r="K105" s="141"/>
      <c r="L105" s="408"/>
    </row>
    <row r="106" spans="1:12" s="301" customFormat="1" ht="12" customHeight="1">
      <c r="A106" s="277" t="s">
        <v>288</v>
      </c>
      <c r="B106" s="304" t="s">
        <v>367</v>
      </c>
      <c r="C106" s="411">
        <v>0</v>
      </c>
      <c r="D106" s="507">
        <v>0</v>
      </c>
      <c r="E106" s="507">
        <f t="shared" si="13"/>
        <v>0</v>
      </c>
      <c r="F106" s="507">
        <v>0</v>
      </c>
      <c r="G106" s="464" t="e">
        <f t="shared" si="11"/>
        <v>#DIV/0!</v>
      </c>
      <c r="H106" s="507">
        <v>0</v>
      </c>
      <c r="I106" s="464" t="e">
        <f t="shared" si="12"/>
        <v>#DIV/0!</v>
      </c>
      <c r="J106" s="286"/>
      <c r="K106" s="278"/>
      <c r="L106" s="391"/>
    </row>
    <row r="107" spans="1:12" s="301" customFormat="1" ht="12" customHeight="1">
      <c r="A107" s="277" t="s">
        <v>290</v>
      </c>
      <c r="B107" s="304" t="s">
        <v>368</v>
      </c>
      <c r="C107" s="411">
        <v>0</v>
      </c>
      <c r="D107" s="507">
        <v>0</v>
      </c>
      <c r="E107" s="507">
        <f t="shared" si="13"/>
        <v>0</v>
      </c>
      <c r="F107" s="507">
        <v>0</v>
      </c>
      <c r="G107" s="464" t="e">
        <f t="shared" si="11"/>
        <v>#DIV/0!</v>
      </c>
      <c r="H107" s="507">
        <v>0</v>
      </c>
      <c r="I107" s="464" t="e">
        <f t="shared" si="12"/>
        <v>#DIV/0!</v>
      </c>
      <c r="J107" s="286"/>
      <c r="K107" s="278"/>
      <c r="L107" s="391"/>
    </row>
    <row r="108" spans="1:12" s="301" customFormat="1" ht="12" customHeight="1">
      <c r="A108" s="277" t="s">
        <v>292</v>
      </c>
      <c r="B108" s="304" t="s">
        <v>369</v>
      </c>
      <c r="C108" s="411">
        <v>24397980</v>
      </c>
      <c r="D108" s="507">
        <v>0</v>
      </c>
      <c r="E108" s="507">
        <f t="shared" si="13"/>
        <v>24397980</v>
      </c>
      <c r="F108" s="507">
        <v>20176</v>
      </c>
      <c r="G108" s="417">
        <f t="shared" si="11"/>
        <v>0.08269537068232698</v>
      </c>
      <c r="H108" s="507">
        <f>37228+110</f>
        <v>37338</v>
      </c>
      <c r="I108" s="417">
        <f t="shared" si="12"/>
        <v>0.15303725964198675</v>
      </c>
      <c r="J108" s="286"/>
      <c r="K108" s="278"/>
      <c r="L108" s="391"/>
    </row>
    <row r="109" spans="1:12" s="301" customFormat="1" ht="12.75" customHeight="1">
      <c r="A109" s="275" t="s">
        <v>101</v>
      </c>
      <c r="B109" s="251" t="s">
        <v>349</v>
      </c>
      <c r="C109" s="461">
        <f>C110+C112+C114</f>
        <v>300000</v>
      </c>
      <c r="D109" s="461">
        <f>D110+D112+D114</f>
        <v>13272</v>
      </c>
      <c r="E109" s="461">
        <f>E110+E112+E114</f>
        <v>313272</v>
      </c>
      <c r="F109" s="461">
        <f>F110+F112+F114</f>
        <v>13422</v>
      </c>
      <c r="G109" s="462">
        <f t="shared" si="11"/>
        <v>4.284455680686432</v>
      </c>
      <c r="H109" s="461">
        <f>H110+H112+H114</f>
        <v>15765</v>
      </c>
      <c r="I109" s="462">
        <f t="shared" si="12"/>
        <v>5.0323680379989275</v>
      </c>
      <c r="J109" s="286"/>
      <c r="K109" s="278"/>
      <c r="L109" s="391"/>
    </row>
    <row r="110" spans="1:12" s="301" customFormat="1" ht="12" customHeight="1">
      <c r="A110" s="305" t="s">
        <v>103</v>
      </c>
      <c r="B110" s="300" t="s">
        <v>294</v>
      </c>
      <c r="C110" s="391">
        <v>0</v>
      </c>
      <c r="D110" s="506">
        <v>5434</v>
      </c>
      <c r="E110" s="506">
        <f aca="true" t="shared" si="14" ref="E110:E122">C110+D110</f>
        <v>5434</v>
      </c>
      <c r="F110" s="506">
        <v>5434</v>
      </c>
      <c r="G110" s="394">
        <f t="shared" si="11"/>
        <v>100</v>
      </c>
      <c r="H110" s="506">
        <v>7777</v>
      </c>
      <c r="I110" s="394">
        <f t="shared" si="12"/>
        <v>143.1174089068826</v>
      </c>
      <c r="J110" s="372"/>
      <c r="K110" s="141"/>
      <c r="L110" s="408"/>
    </row>
    <row r="111" spans="1:12" s="307" customFormat="1" ht="12" customHeight="1">
      <c r="A111" s="306" t="s">
        <v>105</v>
      </c>
      <c r="B111" s="196" t="s">
        <v>295</v>
      </c>
      <c r="C111" s="411">
        <v>0</v>
      </c>
      <c r="D111" s="507">
        <v>0</v>
      </c>
      <c r="E111" s="507">
        <f t="shared" si="14"/>
        <v>0</v>
      </c>
      <c r="F111" s="507">
        <v>0</v>
      </c>
      <c r="G111" s="464" t="e">
        <f t="shared" si="11"/>
        <v>#DIV/0!</v>
      </c>
      <c r="H111" s="507">
        <v>0</v>
      </c>
      <c r="I111" s="464" t="e">
        <f t="shared" si="12"/>
        <v>#DIV/0!</v>
      </c>
      <c r="J111" s="375"/>
      <c r="K111" s="176"/>
      <c r="L111" s="418"/>
    </row>
    <row r="112" spans="1:12" s="301" customFormat="1" ht="12" customHeight="1">
      <c r="A112" s="305" t="s">
        <v>107</v>
      </c>
      <c r="B112" s="300" t="s">
        <v>296</v>
      </c>
      <c r="C112" s="391">
        <v>0</v>
      </c>
      <c r="D112" s="506">
        <v>0</v>
      </c>
      <c r="E112" s="506">
        <f t="shared" si="14"/>
        <v>0</v>
      </c>
      <c r="F112" s="506">
        <v>0</v>
      </c>
      <c r="G112" s="465" t="e">
        <f t="shared" si="11"/>
        <v>#DIV/0!</v>
      </c>
      <c r="H112" s="506">
        <v>0</v>
      </c>
      <c r="I112" s="465" t="e">
        <f t="shared" si="12"/>
        <v>#DIV/0!</v>
      </c>
      <c r="J112" s="288"/>
      <c r="K112" s="178"/>
      <c r="L112" s="421"/>
    </row>
    <row r="113" spans="1:12" s="307" customFormat="1" ht="12" customHeight="1">
      <c r="A113" s="306" t="s">
        <v>109</v>
      </c>
      <c r="B113" s="196" t="s">
        <v>297</v>
      </c>
      <c r="C113" s="411">
        <v>0</v>
      </c>
      <c r="D113" s="507">
        <v>0</v>
      </c>
      <c r="E113" s="507">
        <f t="shared" si="14"/>
        <v>0</v>
      </c>
      <c r="F113" s="507">
        <v>0</v>
      </c>
      <c r="G113" s="464" t="e">
        <f t="shared" si="11"/>
        <v>#DIV/0!</v>
      </c>
      <c r="H113" s="507">
        <v>0</v>
      </c>
      <c r="I113" s="464" t="e">
        <f t="shared" si="12"/>
        <v>#DIV/0!</v>
      </c>
      <c r="J113" s="500"/>
      <c r="K113" s="290"/>
      <c r="L113" s="423"/>
    </row>
    <row r="114" spans="1:12" s="301" customFormat="1" ht="12" customHeight="1">
      <c r="A114" s="305" t="s">
        <v>111</v>
      </c>
      <c r="B114" s="308" t="s">
        <v>298</v>
      </c>
      <c r="C114" s="391">
        <v>300000</v>
      </c>
      <c r="D114" s="509">
        <v>7838</v>
      </c>
      <c r="E114" s="506">
        <f t="shared" si="14"/>
        <v>307838</v>
      </c>
      <c r="F114" s="509">
        <v>7988</v>
      </c>
      <c r="G114" s="394">
        <f t="shared" si="11"/>
        <v>2.5948713284259903</v>
      </c>
      <c r="H114" s="509">
        <v>7988</v>
      </c>
      <c r="I114" s="394">
        <f t="shared" si="12"/>
        <v>2.5948713284259903</v>
      </c>
      <c r="J114" s="295"/>
      <c r="K114" s="296"/>
      <c r="L114" s="401"/>
    </row>
    <row r="115" spans="1:12" s="307" customFormat="1" ht="12" customHeight="1">
      <c r="A115" s="309" t="s">
        <v>114</v>
      </c>
      <c r="B115" s="207" t="s">
        <v>299</v>
      </c>
      <c r="C115" s="411">
        <v>0</v>
      </c>
      <c r="D115" s="510">
        <v>0</v>
      </c>
      <c r="E115" s="507">
        <f t="shared" si="14"/>
        <v>0</v>
      </c>
      <c r="F115" s="510">
        <v>0</v>
      </c>
      <c r="G115" s="464" t="e">
        <f t="shared" si="11"/>
        <v>#DIV/0!</v>
      </c>
      <c r="H115" s="510">
        <v>0</v>
      </c>
      <c r="I115" s="464" t="e">
        <f t="shared" si="12"/>
        <v>#DIV/0!</v>
      </c>
      <c r="J115" s="371"/>
      <c r="K115" s="187"/>
      <c r="L115" s="408"/>
    </row>
    <row r="116" spans="1:12" s="307" customFormat="1" ht="12" customHeight="1">
      <c r="A116" s="309" t="s">
        <v>300</v>
      </c>
      <c r="B116" s="304" t="s">
        <v>301</v>
      </c>
      <c r="C116" s="411">
        <v>0</v>
      </c>
      <c r="D116" s="507">
        <v>0</v>
      </c>
      <c r="E116" s="507">
        <f t="shared" si="14"/>
        <v>0</v>
      </c>
      <c r="F116" s="507">
        <v>0</v>
      </c>
      <c r="G116" s="464" t="e">
        <f t="shared" si="11"/>
        <v>#DIV/0!</v>
      </c>
      <c r="H116" s="507">
        <v>0</v>
      </c>
      <c r="I116" s="464" t="e">
        <f t="shared" si="12"/>
        <v>#DIV/0!</v>
      </c>
      <c r="J116" s="277"/>
      <c r="K116" s="300"/>
      <c r="L116" s="391"/>
    </row>
    <row r="117" spans="1:12" s="307" customFormat="1" ht="12" customHeight="1">
      <c r="A117" s="309" t="s">
        <v>302</v>
      </c>
      <c r="B117" s="304" t="s">
        <v>303</v>
      </c>
      <c r="C117" s="411">
        <v>0</v>
      </c>
      <c r="D117" s="507">
        <v>0</v>
      </c>
      <c r="E117" s="507">
        <f t="shared" si="14"/>
        <v>0</v>
      </c>
      <c r="F117" s="507">
        <v>0</v>
      </c>
      <c r="G117" s="464" t="e">
        <f t="shared" si="11"/>
        <v>#DIV/0!</v>
      </c>
      <c r="H117" s="507">
        <v>0</v>
      </c>
      <c r="I117" s="464" t="e">
        <f t="shared" si="12"/>
        <v>#DIV/0!</v>
      </c>
      <c r="J117" s="277"/>
      <c r="K117" s="366"/>
      <c r="L117" s="391"/>
    </row>
    <row r="118" spans="1:12" s="307" customFormat="1" ht="12" customHeight="1">
      <c r="A118" s="309" t="s">
        <v>304</v>
      </c>
      <c r="B118" s="304" t="s">
        <v>305</v>
      </c>
      <c r="C118" s="411">
        <v>0</v>
      </c>
      <c r="D118" s="507">
        <v>7838</v>
      </c>
      <c r="E118" s="507">
        <f t="shared" si="14"/>
        <v>7838</v>
      </c>
      <c r="F118" s="507">
        <v>7838</v>
      </c>
      <c r="G118" s="417">
        <f t="shared" si="11"/>
        <v>100</v>
      </c>
      <c r="H118" s="507">
        <v>7838</v>
      </c>
      <c r="I118" s="417">
        <f t="shared" si="12"/>
        <v>100</v>
      </c>
      <c r="J118" s="277"/>
      <c r="K118" s="300"/>
      <c r="L118" s="391"/>
    </row>
    <row r="119" spans="1:12" s="307" customFormat="1" ht="12" customHeight="1">
      <c r="A119" s="309" t="s">
        <v>307</v>
      </c>
      <c r="B119" s="304" t="s">
        <v>308</v>
      </c>
      <c r="C119" s="411">
        <v>0</v>
      </c>
      <c r="D119" s="507">
        <v>0</v>
      </c>
      <c r="E119" s="507">
        <f t="shared" si="14"/>
        <v>0</v>
      </c>
      <c r="F119" s="507">
        <v>0</v>
      </c>
      <c r="G119" s="464" t="e">
        <f t="shared" si="11"/>
        <v>#DIV/0!</v>
      </c>
      <c r="H119" s="507">
        <v>0</v>
      </c>
      <c r="I119" s="464" t="e">
        <f t="shared" si="12"/>
        <v>#DIV/0!</v>
      </c>
      <c r="J119" s="277"/>
      <c r="K119" s="366"/>
      <c r="L119" s="391"/>
    </row>
    <row r="120" spans="1:12" s="307" customFormat="1" ht="12" customHeight="1">
      <c r="A120" s="309" t="s">
        <v>309</v>
      </c>
      <c r="B120" s="304" t="s">
        <v>310</v>
      </c>
      <c r="C120" s="411">
        <v>0</v>
      </c>
      <c r="D120" s="507">
        <v>0</v>
      </c>
      <c r="E120" s="507">
        <f t="shared" si="14"/>
        <v>0</v>
      </c>
      <c r="F120" s="507">
        <v>0</v>
      </c>
      <c r="G120" s="464" t="e">
        <f t="shared" si="11"/>
        <v>#DIV/0!</v>
      </c>
      <c r="H120" s="507">
        <v>0</v>
      </c>
      <c r="I120" s="464" t="e">
        <f t="shared" si="12"/>
        <v>#DIV/0!</v>
      </c>
      <c r="J120" s="277"/>
      <c r="K120" s="300"/>
      <c r="L120" s="391"/>
    </row>
    <row r="121" spans="1:12" s="307" customFormat="1" ht="12" customHeight="1">
      <c r="A121" s="309" t="s">
        <v>311</v>
      </c>
      <c r="B121" s="304" t="s">
        <v>312</v>
      </c>
      <c r="C121" s="411">
        <v>0</v>
      </c>
      <c r="D121" s="507">
        <v>0</v>
      </c>
      <c r="E121" s="507">
        <f t="shared" si="14"/>
        <v>0</v>
      </c>
      <c r="F121" s="507">
        <v>0</v>
      </c>
      <c r="G121" s="464" t="e">
        <f t="shared" si="11"/>
        <v>#DIV/0!</v>
      </c>
      <c r="H121" s="507">
        <v>0</v>
      </c>
      <c r="I121" s="464" t="e">
        <f t="shared" si="12"/>
        <v>#DIV/0!</v>
      </c>
      <c r="J121" s="277"/>
      <c r="K121" s="368"/>
      <c r="L121" s="391"/>
    </row>
    <row r="122" spans="1:12" s="307" customFormat="1" ht="12" customHeight="1">
      <c r="A122" s="309" t="s">
        <v>313</v>
      </c>
      <c r="B122" s="304" t="s">
        <v>314</v>
      </c>
      <c r="C122" s="411">
        <v>300000</v>
      </c>
      <c r="D122" s="507">
        <v>0</v>
      </c>
      <c r="E122" s="507">
        <f t="shared" si="14"/>
        <v>300000</v>
      </c>
      <c r="F122" s="507">
        <v>150</v>
      </c>
      <c r="G122" s="417">
        <f t="shared" si="11"/>
        <v>0.05</v>
      </c>
      <c r="H122" s="507">
        <v>150</v>
      </c>
      <c r="I122" s="417">
        <f t="shared" si="12"/>
        <v>0.05</v>
      </c>
      <c r="J122" s="277"/>
      <c r="K122" s="300"/>
      <c r="L122" s="391"/>
    </row>
    <row r="123" spans="1:12" s="301" customFormat="1" ht="12.75" customHeight="1">
      <c r="A123" s="275" t="s">
        <v>116</v>
      </c>
      <c r="B123" s="242" t="s">
        <v>316</v>
      </c>
      <c r="C123" s="461">
        <f>C124+C125</f>
        <v>19900000</v>
      </c>
      <c r="D123" s="461">
        <f>D124+D125</f>
        <v>-5923</v>
      </c>
      <c r="E123" s="461">
        <f>E124+E125</f>
        <v>19894077</v>
      </c>
      <c r="F123" s="511">
        <f>F124+F125</f>
        <v>0</v>
      </c>
      <c r="G123" s="512">
        <f t="shared" si="11"/>
        <v>0</v>
      </c>
      <c r="H123" s="511">
        <f>H124+H125</f>
        <v>0</v>
      </c>
      <c r="I123" s="511">
        <f>I124+I125</f>
        <v>0</v>
      </c>
      <c r="J123" s="277"/>
      <c r="K123" s="368"/>
      <c r="L123" s="391"/>
    </row>
    <row r="124" spans="1:12" s="301" customFormat="1" ht="12" customHeight="1">
      <c r="A124" s="277" t="s">
        <v>118</v>
      </c>
      <c r="B124" s="300" t="s">
        <v>317</v>
      </c>
      <c r="C124" s="391">
        <v>9900000</v>
      </c>
      <c r="D124" s="506">
        <v>0</v>
      </c>
      <c r="E124" s="506">
        <f>C124+D124</f>
        <v>9900000</v>
      </c>
      <c r="F124" s="431"/>
      <c r="G124" s="394">
        <f t="shared" si="11"/>
        <v>0</v>
      </c>
      <c r="H124" s="431"/>
      <c r="I124" s="431"/>
      <c r="J124" s="277"/>
      <c r="K124" s="300"/>
      <c r="L124" s="391"/>
    </row>
    <row r="125" spans="1:12" s="301" customFormat="1" ht="12" customHeight="1">
      <c r="A125" s="277" t="s">
        <v>120</v>
      </c>
      <c r="B125" s="300" t="s">
        <v>318</v>
      </c>
      <c r="C125" s="391">
        <v>10000000</v>
      </c>
      <c r="D125" s="506">
        <v>-5923</v>
      </c>
      <c r="E125" s="506">
        <f>C125+D125</f>
        <v>9994077</v>
      </c>
      <c r="F125" s="431"/>
      <c r="G125" s="394">
        <f aca="true" t="shared" si="15" ref="G125:G148">F125/E125*100</f>
        <v>0</v>
      </c>
      <c r="H125" s="431"/>
      <c r="I125" s="431"/>
      <c r="J125" s="277"/>
      <c r="K125" s="302"/>
      <c r="L125" s="391"/>
    </row>
    <row r="126" spans="1:12" s="301" customFormat="1" ht="13.5" customHeight="1">
      <c r="A126" s="284" t="s">
        <v>319</v>
      </c>
      <c r="B126" s="245" t="s">
        <v>320</v>
      </c>
      <c r="C126" s="471">
        <f>C93+C109+C123</f>
        <v>321466339</v>
      </c>
      <c r="D126" s="471">
        <f>D93+D109+D123</f>
        <v>9821</v>
      </c>
      <c r="E126" s="471">
        <f>E93+E109+E123</f>
        <v>321476160</v>
      </c>
      <c r="F126" s="471">
        <f>F93+F109+F123</f>
        <v>185093</v>
      </c>
      <c r="G126" s="472">
        <f t="shared" si="15"/>
        <v>0.05757596457541361</v>
      </c>
      <c r="H126" s="471">
        <f>H93+H109+H123</f>
        <v>287105</v>
      </c>
      <c r="I126" s="472">
        <f aca="true" t="shared" si="16" ref="I126:I148">H126/E126*100</f>
        <v>0.0893083331591369</v>
      </c>
      <c r="J126" s="277"/>
      <c r="K126" s="303"/>
      <c r="L126" s="411"/>
    </row>
    <row r="127" spans="1:12" s="301" customFormat="1" ht="12.75" customHeight="1">
      <c r="A127" s="275" t="s">
        <v>148</v>
      </c>
      <c r="B127" s="242" t="s">
        <v>321</v>
      </c>
      <c r="C127" s="461">
        <f>C128+C129+C130</f>
        <v>6597000</v>
      </c>
      <c r="D127" s="461">
        <f>D128+D129+D130</f>
        <v>20000</v>
      </c>
      <c r="E127" s="461">
        <f>E128+E129+E130</f>
        <v>6617000</v>
      </c>
      <c r="F127" s="461">
        <f>F128+F129+F130</f>
        <v>13182</v>
      </c>
      <c r="G127" s="462">
        <f t="shared" si="15"/>
        <v>0.1992141453831041</v>
      </c>
      <c r="H127" s="461">
        <f>H128+H129+H130</f>
        <v>5700</v>
      </c>
      <c r="I127" s="462">
        <f t="shared" si="16"/>
        <v>0.08614175608281699</v>
      </c>
      <c r="J127" s="277"/>
      <c r="K127" s="304"/>
      <c r="L127" s="411"/>
    </row>
    <row r="128" spans="1:12" s="279" customFormat="1" ht="12" customHeight="1">
      <c r="A128" s="277" t="s">
        <v>150</v>
      </c>
      <c r="B128" s="300" t="s">
        <v>322</v>
      </c>
      <c r="C128" s="391">
        <v>6597000</v>
      </c>
      <c r="D128" s="506">
        <v>0</v>
      </c>
      <c r="E128" s="506">
        <f>C128+D128</f>
        <v>6597000</v>
      </c>
      <c r="F128" s="506">
        <v>0</v>
      </c>
      <c r="G128" s="394">
        <f t="shared" si="15"/>
        <v>0</v>
      </c>
      <c r="H128" s="506">
        <v>5700</v>
      </c>
      <c r="I128" s="394">
        <f t="shared" si="16"/>
        <v>0.08640291041382447</v>
      </c>
      <c r="J128" s="277"/>
      <c r="K128" s="304"/>
      <c r="L128" s="411"/>
    </row>
    <row r="129" spans="1:12" s="301" customFormat="1" ht="12" customHeight="1">
      <c r="A129" s="277" t="s">
        <v>153</v>
      </c>
      <c r="B129" s="310" t="s">
        <v>324</v>
      </c>
      <c r="C129" s="391">
        <v>0</v>
      </c>
      <c r="D129" s="506">
        <v>20000</v>
      </c>
      <c r="E129" s="506">
        <f>C129+D129</f>
        <v>20000</v>
      </c>
      <c r="F129" s="506">
        <v>13182</v>
      </c>
      <c r="G129" s="394">
        <f t="shared" si="15"/>
        <v>65.91</v>
      </c>
      <c r="H129" s="506">
        <v>0</v>
      </c>
      <c r="I129" s="394">
        <f t="shared" si="16"/>
        <v>0</v>
      </c>
      <c r="J129" s="277"/>
      <c r="K129" s="303"/>
      <c r="L129" s="411"/>
    </row>
    <row r="130" spans="1:12" s="301" customFormat="1" ht="12" customHeight="1">
      <c r="A130" s="277" t="s">
        <v>156</v>
      </c>
      <c r="B130" s="300" t="s">
        <v>325</v>
      </c>
      <c r="C130" s="391">
        <v>0</v>
      </c>
      <c r="D130" s="506">
        <v>0</v>
      </c>
      <c r="E130" s="506">
        <f>C130+D130</f>
        <v>0</v>
      </c>
      <c r="F130" s="506">
        <v>0</v>
      </c>
      <c r="G130" s="465" t="e">
        <f t="shared" si="15"/>
        <v>#DIV/0!</v>
      </c>
      <c r="H130" s="506">
        <v>0</v>
      </c>
      <c r="I130" s="465" t="e">
        <f t="shared" si="16"/>
        <v>#DIV/0!</v>
      </c>
      <c r="J130" s="277"/>
      <c r="K130" s="200"/>
      <c r="L130" s="411"/>
    </row>
    <row r="131" spans="1:12" s="301" customFormat="1" ht="12.75" customHeight="1">
      <c r="A131" s="275" t="s">
        <v>177</v>
      </c>
      <c r="B131" s="242" t="s">
        <v>326</v>
      </c>
      <c r="C131" s="461">
        <f>C132+C133+C134+C135</f>
        <v>0</v>
      </c>
      <c r="D131" s="461">
        <f>D132+D133+D134+D135</f>
        <v>0</v>
      </c>
      <c r="E131" s="461">
        <f>E132+E133+E134+E135</f>
        <v>0</v>
      </c>
      <c r="F131" s="461">
        <f>F132+F133+F134+F135</f>
        <v>0</v>
      </c>
      <c r="G131" s="513" t="e">
        <f t="shared" si="15"/>
        <v>#DIV/0!</v>
      </c>
      <c r="H131" s="461">
        <f>H132+H133+H134+H135</f>
        <v>0</v>
      </c>
      <c r="I131" s="473" t="e">
        <f t="shared" si="16"/>
        <v>#DIV/0!</v>
      </c>
      <c r="J131" s="277"/>
      <c r="K131" s="303"/>
      <c r="L131" s="411"/>
    </row>
    <row r="132" spans="1:12" s="301" customFormat="1" ht="12" customHeight="1">
      <c r="A132" s="277" t="s">
        <v>179</v>
      </c>
      <c r="B132" s="300" t="s">
        <v>327</v>
      </c>
      <c r="C132" s="391">
        <v>0</v>
      </c>
      <c r="D132" s="506">
        <v>0</v>
      </c>
      <c r="E132" s="506">
        <f>C132+D132</f>
        <v>0</v>
      </c>
      <c r="F132" s="506">
        <v>0</v>
      </c>
      <c r="G132" s="465" t="e">
        <f t="shared" si="15"/>
        <v>#DIV/0!</v>
      </c>
      <c r="H132" s="506">
        <v>0</v>
      </c>
      <c r="I132" s="465" t="e">
        <f t="shared" si="16"/>
        <v>#DIV/0!</v>
      </c>
      <c r="J132" s="277"/>
      <c r="K132" s="304"/>
      <c r="L132" s="411"/>
    </row>
    <row r="133" spans="1:12" s="301" customFormat="1" ht="12" customHeight="1">
      <c r="A133" s="277" t="s">
        <v>181</v>
      </c>
      <c r="B133" s="300" t="s">
        <v>328</v>
      </c>
      <c r="C133" s="391">
        <v>0</v>
      </c>
      <c r="D133" s="506">
        <v>0</v>
      </c>
      <c r="E133" s="506">
        <f>C133+D133</f>
        <v>0</v>
      </c>
      <c r="F133" s="506">
        <v>0</v>
      </c>
      <c r="G133" s="465" t="e">
        <f t="shared" si="15"/>
        <v>#DIV/0!</v>
      </c>
      <c r="H133" s="506">
        <v>0</v>
      </c>
      <c r="I133" s="465" t="e">
        <f t="shared" si="16"/>
        <v>#DIV/0!</v>
      </c>
      <c r="J133" s="277"/>
      <c r="K133" s="201"/>
      <c r="L133" s="411"/>
    </row>
    <row r="134" spans="1:12" s="301" customFormat="1" ht="12" customHeight="1">
      <c r="A134" s="277" t="s">
        <v>182</v>
      </c>
      <c r="B134" s="300" t="s">
        <v>329</v>
      </c>
      <c r="C134" s="391">
        <v>0</v>
      </c>
      <c r="D134" s="506">
        <v>0</v>
      </c>
      <c r="E134" s="506">
        <f>C134+D134</f>
        <v>0</v>
      </c>
      <c r="F134" s="506">
        <v>0</v>
      </c>
      <c r="G134" s="465" t="e">
        <f t="shared" si="15"/>
        <v>#DIV/0!</v>
      </c>
      <c r="H134" s="506">
        <v>0</v>
      </c>
      <c r="I134" s="465" t="e">
        <f t="shared" si="16"/>
        <v>#DIV/0!</v>
      </c>
      <c r="J134" s="277"/>
      <c r="K134" s="304"/>
      <c r="L134" s="411"/>
    </row>
    <row r="135" spans="1:12" s="279" customFormat="1" ht="12" customHeight="1">
      <c r="A135" s="277" t="s">
        <v>184</v>
      </c>
      <c r="B135" s="300" t="s">
        <v>330</v>
      </c>
      <c r="C135" s="391">
        <v>0</v>
      </c>
      <c r="D135" s="506">
        <v>0</v>
      </c>
      <c r="E135" s="506">
        <f>C135+D135</f>
        <v>0</v>
      </c>
      <c r="F135" s="506">
        <v>0</v>
      </c>
      <c r="G135" s="465" t="e">
        <f t="shared" si="15"/>
        <v>#DIV/0!</v>
      </c>
      <c r="H135" s="506">
        <v>0</v>
      </c>
      <c r="I135" s="465" t="e">
        <f t="shared" si="16"/>
        <v>#DIV/0!</v>
      </c>
      <c r="J135" s="277"/>
      <c r="K135" s="304"/>
      <c r="L135" s="411"/>
    </row>
    <row r="136" spans="1:16" s="301" customFormat="1" ht="12.75" customHeight="1">
      <c r="A136" s="275" t="s">
        <v>331</v>
      </c>
      <c r="B136" s="242" t="s">
        <v>332</v>
      </c>
      <c r="C136" s="461">
        <f>C137+C138+C139+C140+C141</f>
        <v>41130858</v>
      </c>
      <c r="D136" s="461">
        <f>D137+D138+D139+D140</f>
        <v>0</v>
      </c>
      <c r="E136" s="461">
        <f>E137+E138+E139+E140</f>
        <v>0</v>
      </c>
      <c r="F136" s="461">
        <f>F137+F138+F139+F140</f>
        <v>0</v>
      </c>
      <c r="G136" s="513" t="e">
        <f t="shared" si="15"/>
        <v>#DIV/0!</v>
      </c>
      <c r="H136" s="461">
        <f>H137+H138+H139+H140</f>
        <v>0</v>
      </c>
      <c r="I136" s="473" t="e">
        <f t="shared" si="16"/>
        <v>#DIV/0!</v>
      </c>
      <c r="J136" s="277"/>
      <c r="K136" s="304"/>
      <c r="L136" s="411"/>
      <c r="P136" s="311"/>
    </row>
    <row r="137" spans="1:12" s="301" customFormat="1" ht="12" customHeight="1">
      <c r="A137" s="277" t="s">
        <v>190</v>
      </c>
      <c r="B137" s="300" t="s">
        <v>333</v>
      </c>
      <c r="C137" s="391">
        <v>0</v>
      </c>
      <c r="D137" s="506">
        <v>0</v>
      </c>
      <c r="E137" s="506">
        <f>C137+D137</f>
        <v>0</v>
      </c>
      <c r="F137" s="506">
        <v>0</v>
      </c>
      <c r="G137" s="465" t="e">
        <f t="shared" si="15"/>
        <v>#DIV/0!</v>
      </c>
      <c r="H137" s="506">
        <v>0</v>
      </c>
      <c r="I137" s="465" t="e">
        <f t="shared" si="16"/>
        <v>#DIV/0!</v>
      </c>
      <c r="J137" s="277"/>
      <c r="K137" s="203"/>
      <c r="L137" s="411"/>
    </row>
    <row r="138" spans="1:12" s="301" customFormat="1" ht="12" customHeight="1">
      <c r="A138" s="277" t="s">
        <v>192</v>
      </c>
      <c r="B138" s="300" t="s">
        <v>334</v>
      </c>
      <c r="C138" s="391">
        <v>0</v>
      </c>
      <c r="D138" s="506">
        <v>0</v>
      </c>
      <c r="E138" s="506">
        <f>C138+D138</f>
        <v>0</v>
      </c>
      <c r="F138" s="506">
        <v>0</v>
      </c>
      <c r="G138" s="465" t="e">
        <f t="shared" si="15"/>
        <v>#DIV/0!</v>
      </c>
      <c r="H138" s="506">
        <v>0</v>
      </c>
      <c r="I138" s="465" t="e">
        <f t="shared" si="16"/>
        <v>#DIV/0!</v>
      </c>
      <c r="J138" s="371"/>
      <c r="K138" s="187"/>
      <c r="L138" s="408"/>
    </row>
    <row r="139" spans="1:12" s="279" customFormat="1" ht="12" customHeight="1">
      <c r="A139" s="277" t="s">
        <v>195</v>
      </c>
      <c r="B139" s="300" t="s">
        <v>335</v>
      </c>
      <c r="C139" s="391">
        <v>0</v>
      </c>
      <c r="D139" s="506">
        <v>0</v>
      </c>
      <c r="E139" s="506">
        <f>C139+D139</f>
        <v>0</v>
      </c>
      <c r="F139" s="506">
        <v>0</v>
      </c>
      <c r="G139" s="465" t="e">
        <f t="shared" si="15"/>
        <v>#DIV/0!</v>
      </c>
      <c r="H139" s="506">
        <v>0</v>
      </c>
      <c r="I139" s="465" t="e">
        <f t="shared" si="16"/>
        <v>#DIV/0!</v>
      </c>
      <c r="J139" s="305"/>
      <c r="K139" s="300"/>
      <c r="L139" s="391"/>
    </row>
    <row r="140" spans="1:12" s="279" customFormat="1" ht="12" customHeight="1">
      <c r="A140" s="277" t="s">
        <v>198</v>
      </c>
      <c r="B140" s="300" t="s">
        <v>336</v>
      </c>
      <c r="C140" s="391">
        <v>0</v>
      </c>
      <c r="D140" s="506">
        <v>0</v>
      </c>
      <c r="E140" s="506">
        <f>C140+D140</f>
        <v>0</v>
      </c>
      <c r="F140" s="506">
        <v>0</v>
      </c>
      <c r="G140" s="465" t="e">
        <f t="shared" si="15"/>
        <v>#DIV/0!</v>
      </c>
      <c r="H140" s="506">
        <v>0</v>
      </c>
      <c r="I140" s="465" t="e">
        <f t="shared" si="16"/>
        <v>#DIV/0!</v>
      </c>
      <c r="J140" s="305"/>
      <c r="K140" s="366"/>
      <c r="L140" s="391"/>
    </row>
    <row r="141" spans="1:12" s="279" customFormat="1" ht="12" customHeight="1">
      <c r="A141" s="277" t="s">
        <v>568</v>
      </c>
      <c r="B141" s="300" t="s">
        <v>567</v>
      </c>
      <c r="C141" s="391">
        <v>41130858</v>
      </c>
      <c r="D141" s="506"/>
      <c r="E141" s="506"/>
      <c r="F141" s="506"/>
      <c r="G141" s="465"/>
      <c r="H141" s="506"/>
      <c r="I141" s="465"/>
      <c r="J141" s="305"/>
      <c r="K141" s="366"/>
      <c r="L141" s="391"/>
    </row>
    <row r="142" spans="1:12" s="279" customFormat="1" ht="12.75" customHeight="1">
      <c r="A142" s="275" t="s">
        <v>200</v>
      </c>
      <c r="B142" s="242" t="s">
        <v>337</v>
      </c>
      <c r="C142" s="474">
        <f>C143+C144+C145+C146</f>
        <v>0</v>
      </c>
      <c r="D142" s="474">
        <f>D143+D144+D145+D146</f>
        <v>0</v>
      </c>
      <c r="E142" s="474">
        <f>E143+E144+E145+E146</f>
        <v>0</v>
      </c>
      <c r="F142" s="474">
        <f>F143+F144+F145+F146</f>
        <v>0</v>
      </c>
      <c r="G142" s="513" t="e">
        <f t="shared" si="15"/>
        <v>#DIV/0!</v>
      </c>
      <c r="H142" s="474">
        <f>H143+H144+H145+H146</f>
        <v>0</v>
      </c>
      <c r="I142" s="473" t="e">
        <f t="shared" si="16"/>
        <v>#DIV/0!</v>
      </c>
      <c r="J142" s="306"/>
      <c r="K142" s="196"/>
      <c r="L142" s="411"/>
    </row>
    <row r="143" spans="1:12" s="279" customFormat="1" ht="12" customHeight="1">
      <c r="A143" s="277" t="s">
        <v>202</v>
      </c>
      <c r="B143" s="300" t="s">
        <v>338</v>
      </c>
      <c r="C143" s="391">
        <v>0</v>
      </c>
      <c r="D143" s="506">
        <v>0</v>
      </c>
      <c r="E143" s="506">
        <f>C143+D143</f>
        <v>0</v>
      </c>
      <c r="F143" s="506">
        <v>0</v>
      </c>
      <c r="G143" s="465" t="e">
        <f t="shared" si="15"/>
        <v>#DIV/0!</v>
      </c>
      <c r="H143" s="506">
        <v>0</v>
      </c>
      <c r="I143" s="465" t="e">
        <f t="shared" si="16"/>
        <v>#DIV/0!</v>
      </c>
      <c r="J143" s="305"/>
      <c r="K143" s="300"/>
      <c r="L143" s="391"/>
    </row>
    <row r="144" spans="1:12" s="279" customFormat="1" ht="12" customHeight="1">
      <c r="A144" s="277" t="s">
        <v>204</v>
      </c>
      <c r="B144" s="300" t="s">
        <v>339</v>
      </c>
      <c r="C144" s="391">
        <v>0</v>
      </c>
      <c r="D144" s="506">
        <v>0</v>
      </c>
      <c r="E144" s="506">
        <f>C144+D144</f>
        <v>0</v>
      </c>
      <c r="F144" s="506">
        <v>0</v>
      </c>
      <c r="G144" s="465" t="e">
        <f t="shared" si="15"/>
        <v>#DIV/0!</v>
      </c>
      <c r="H144" s="506">
        <v>0</v>
      </c>
      <c r="I144" s="465" t="e">
        <f t="shared" si="16"/>
        <v>#DIV/0!</v>
      </c>
      <c r="J144" s="306"/>
      <c r="K144" s="196"/>
      <c r="L144" s="411"/>
    </row>
    <row r="145" spans="1:12" s="279" customFormat="1" ht="12" customHeight="1">
      <c r="A145" s="277" t="s">
        <v>206</v>
      </c>
      <c r="B145" s="300" t="s">
        <v>340</v>
      </c>
      <c r="C145" s="391">
        <v>0</v>
      </c>
      <c r="D145" s="506">
        <v>0</v>
      </c>
      <c r="E145" s="506">
        <f>C145+D145</f>
        <v>0</v>
      </c>
      <c r="F145" s="506">
        <v>0</v>
      </c>
      <c r="G145" s="465" t="e">
        <f t="shared" si="15"/>
        <v>#DIV/0!</v>
      </c>
      <c r="H145" s="506">
        <v>0</v>
      </c>
      <c r="I145" s="465" t="e">
        <f t="shared" si="16"/>
        <v>#DIV/0!</v>
      </c>
      <c r="J145" s="305"/>
      <c r="K145" s="308"/>
      <c r="L145" s="391"/>
    </row>
    <row r="146" spans="1:12" s="301" customFormat="1" ht="12" customHeight="1">
      <c r="A146" s="277" t="s">
        <v>209</v>
      </c>
      <c r="B146" s="300" t="s">
        <v>341</v>
      </c>
      <c r="C146" s="391">
        <v>0</v>
      </c>
      <c r="D146" s="506">
        <v>0</v>
      </c>
      <c r="E146" s="506">
        <f>C146+D146</f>
        <v>0</v>
      </c>
      <c r="F146" s="506">
        <v>0</v>
      </c>
      <c r="G146" s="465" t="e">
        <f t="shared" si="15"/>
        <v>#DIV/0!</v>
      </c>
      <c r="H146" s="506">
        <v>0</v>
      </c>
      <c r="I146" s="465" t="e">
        <f t="shared" si="16"/>
        <v>#DIV/0!</v>
      </c>
      <c r="J146" s="309"/>
      <c r="K146" s="207"/>
      <c r="L146" s="411"/>
    </row>
    <row r="147" spans="1:12" s="301" customFormat="1" ht="13.5" customHeight="1">
      <c r="A147" s="284" t="s">
        <v>211</v>
      </c>
      <c r="B147" s="245" t="s">
        <v>342</v>
      </c>
      <c r="C147" s="475">
        <f>C127+C131+C136+C142</f>
        <v>47727858</v>
      </c>
      <c r="D147" s="475">
        <f>D127+D131+D136+D142</f>
        <v>20000</v>
      </c>
      <c r="E147" s="475">
        <f>E127+E131+E136+E142</f>
        <v>6617000</v>
      </c>
      <c r="F147" s="475">
        <f>F127+F131+F136+F142</f>
        <v>13182</v>
      </c>
      <c r="G147" s="472">
        <f t="shared" si="15"/>
        <v>0.1992141453831041</v>
      </c>
      <c r="H147" s="475">
        <f>H127+H131+H136+H142</f>
        <v>5700</v>
      </c>
      <c r="I147" s="472">
        <f t="shared" si="16"/>
        <v>0.08614175608281699</v>
      </c>
      <c r="J147" s="309"/>
      <c r="K147" s="304"/>
      <c r="L147" s="411"/>
    </row>
    <row r="148" spans="1:12" s="301" customFormat="1" ht="15" customHeight="1">
      <c r="A148" s="312" t="s">
        <v>343</v>
      </c>
      <c r="B148" s="222" t="s">
        <v>344</v>
      </c>
      <c r="C148" s="434">
        <f>C126+C147</f>
        <v>369194197</v>
      </c>
      <c r="D148" s="434">
        <f>D126+D147</f>
        <v>29821</v>
      </c>
      <c r="E148" s="434">
        <f>E126+E147</f>
        <v>328093160</v>
      </c>
      <c r="F148" s="434">
        <f>F126+F147</f>
        <v>198275</v>
      </c>
      <c r="G148" s="422">
        <f t="shared" si="15"/>
        <v>0.06043253080923723</v>
      </c>
      <c r="H148" s="434">
        <f>H126+H147</f>
        <v>292805</v>
      </c>
      <c r="I148" s="422">
        <f t="shared" si="16"/>
        <v>0.08924446946714769</v>
      </c>
      <c r="J148" s="309"/>
      <c r="K148" s="304"/>
      <c r="L148" s="411"/>
    </row>
    <row r="149" spans="10:12" ht="12.75">
      <c r="J149" s="309"/>
      <c r="K149" s="304"/>
      <c r="L149" s="411"/>
    </row>
    <row r="150" spans="10:12" ht="12.75">
      <c r="J150" s="309"/>
      <c r="K150" s="210"/>
      <c r="L150" s="411"/>
    </row>
    <row r="151" spans="10:12" ht="12.75">
      <c r="J151" s="309"/>
      <c r="K151" s="304"/>
      <c r="L151" s="411"/>
    </row>
    <row r="152" spans="10:12" ht="12.75">
      <c r="J152" s="309"/>
      <c r="K152" s="304"/>
      <c r="L152" s="411"/>
    </row>
    <row r="153" spans="10:12" ht="12.75">
      <c r="J153" s="309"/>
      <c r="K153" s="304"/>
      <c r="L153" s="411"/>
    </row>
    <row r="154" spans="10:12" ht="12.75">
      <c r="J154" s="309"/>
      <c r="K154" s="304"/>
      <c r="L154" s="411"/>
    </row>
    <row r="155" spans="10:12" ht="12.75">
      <c r="J155" s="309"/>
      <c r="K155" s="210"/>
      <c r="L155" s="411"/>
    </row>
    <row r="156" spans="10:12" ht="12.75">
      <c r="J156" s="371"/>
      <c r="K156" s="118"/>
      <c r="L156" s="408"/>
    </row>
    <row r="157" spans="10:12" ht="12.75">
      <c r="J157" s="277"/>
      <c r="K157" s="300"/>
      <c r="L157" s="391"/>
    </row>
    <row r="158" spans="10:12" ht="12.75">
      <c r="J158" s="277"/>
      <c r="K158" s="363"/>
      <c r="L158" s="391"/>
    </row>
    <row r="159" spans="10:12" ht="12.75">
      <c r="J159" s="277"/>
      <c r="K159" s="300"/>
      <c r="L159" s="391"/>
    </row>
    <row r="160" spans="10:12" ht="12.75">
      <c r="J160" s="277"/>
      <c r="K160" s="363"/>
      <c r="L160" s="391"/>
    </row>
    <row r="161" spans="10:12" ht="12.75">
      <c r="J161" s="370"/>
      <c r="K161" s="162"/>
      <c r="L161" s="418"/>
    </row>
    <row r="162" spans="10:12" ht="12.75">
      <c r="J162" s="371"/>
      <c r="K162" s="118"/>
      <c r="L162" s="408"/>
    </row>
    <row r="163" spans="10:12" ht="12.75">
      <c r="J163" s="277"/>
      <c r="K163" s="300"/>
      <c r="L163" s="391"/>
    </row>
    <row r="164" spans="10:12" ht="12.75">
      <c r="J164" s="277"/>
      <c r="K164" s="363"/>
      <c r="L164" s="391"/>
    </row>
    <row r="165" spans="10:12" ht="12.75">
      <c r="J165" s="277"/>
      <c r="K165" s="310"/>
      <c r="L165" s="391"/>
    </row>
    <row r="166" spans="10:12" ht="12.75">
      <c r="J166" s="277"/>
      <c r="K166" s="300"/>
      <c r="L166" s="391"/>
    </row>
    <row r="167" spans="10:12" ht="12.75">
      <c r="J167" s="371"/>
      <c r="K167" s="118"/>
      <c r="L167" s="408"/>
    </row>
    <row r="168" spans="10:12" ht="12.75">
      <c r="J168" s="277"/>
      <c r="K168" s="300"/>
      <c r="L168" s="391"/>
    </row>
    <row r="169" spans="10:12" ht="12.75">
      <c r="J169" s="277"/>
      <c r="K169" s="300"/>
      <c r="L169" s="391"/>
    </row>
    <row r="170" spans="10:12" ht="12.75">
      <c r="J170" s="277"/>
      <c r="K170" s="300"/>
      <c r="L170" s="391"/>
    </row>
    <row r="171" spans="10:12" ht="12.75">
      <c r="J171" s="277"/>
      <c r="K171" s="300"/>
      <c r="L171" s="391"/>
    </row>
    <row r="172" spans="10:12" ht="12.75">
      <c r="J172" s="371"/>
      <c r="K172" s="118"/>
      <c r="L172" s="408"/>
    </row>
    <row r="173" spans="10:12" ht="12.75">
      <c r="J173" s="277"/>
      <c r="K173" s="300"/>
      <c r="L173" s="391"/>
    </row>
    <row r="174" spans="10:12" ht="12.75">
      <c r="J174" s="277"/>
      <c r="K174" s="300"/>
      <c r="L174" s="391"/>
    </row>
    <row r="175" spans="10:12" ht="12.75">
      <c r="J175" s="277"/>
      <c r="K175" s="300"/>
      <c r="L175" s="391"/>
    </row>
    <row r="176" spans="10:12" ht="12.75">
      <c r="J176" s="277"/>
      <c r="K176" s="300"/>
      <c r="L176" s="391"/>
    </row>
    <row r="177" spans="10:12" ht="12.75">
      <c r="J177" s="277"/>
      <c r="K177" s="300"/>
      <c r="L177" s="391"/>
    </row>
    <row r="178" spans="10:12" ht="12.75">
      <c r="J178" s="371"/>
      <c r="K178" s="118"/>
      <c r="L178" s="432"/>
    </row>
    <row r="179" spans="10:12" ht="12.75">
      <c r="J179" s="277"/>
      <c r="K179" s="300"/>
      <c r="L179" s="391"/>
    </row>
    <row r="180" spans="10:12" ht="12.75">
      <c r="J180" s="277"/>
      <c r="K180" s="300"/>
      <c r="L180" s="391"/>
    </row>
    <row r="181" spans="10:12" ht="12.75">
      <c r="J181" s="277"/>
      <c r="K181" s="300"/>
      <c r="L181" s="391"/>
    </row>
    <row r="182" spans="10:12" ht="12.75">
      <c r="J182" s="277"/>
      <c r="K182" s="300"/>
      <c r="L182" s="391"/>
    </row>
    <row r="183" spans="10:12" ht="12.75">
      <c r="J183" s="370"/>
      <c r="K183" s="162"/>
      <c r="L183" s="433"/>
    </row>
    <row r="184" spans="10:12" ht="12.75">
      <c r="J184" s="312"/>
      <c r="K184" s="222"/>
      <c r="L184" s="434"/>
    </row>
  </sheetData>
  <sheetProtection formatCells="0"/>
  <mergeCells count="4">
    <mergeCell ref="A2:C2"/>
    <mergeCell ref="A3:C3"/>
    <mergeCell ref="J2:L2"/>
    <mergeCell ref="J3:L3"/>
  </mergeCells>
  <printOptions horizontalCentered="1"/>
  <pageMargins left="0.5511811023622047" right="0.5511811023622047" top="0.3937007874015748" bottom="0.6692913385826772" header="0" footer="0"/>
  <pageSetup fitToHeight="0" horizontalDpi="600" verticalDpi="600" orientation="portrait" paperSize="9" scale="87" r:id="rId1"/>
  <headerFooter alignWithMargins="0">
    <oddHeader>&amp;C&amp;"Times New Roman CE,Félkövér"&amp;12
&amp;10
</oddHeader>
  </headerFooter>
  <rowBreaks count="2" manualBreakCount="2">
    <brk id="66" max="255" man="1"/>
    <brk id="91" max="255" man="1"/>
  </rowBreaks>
</worksheet>
</file>

<file path=xl/worksheets/sheet7.xml><?xml version="1.0" encoding="utf-8"?>
<worksheet xmlns="http://schemas.openxmlformats.org/spreadsheetml/2006/main" xmlns:r="http://schemas.openxmlformats.org/officeDocument/2006/relationships">
  <sheetPr>
    <tabColor indexed="10"/>
  </sheetPr>
  <dimension ref="A1:I68"/>
  <sheetViews>
    <sheetView view="pageBreakPreview" zoomScale="140" zoomScaleNormal="140" zoomScaleSheetLayoutView="140" zoomScalePageLayoutView="0" workbookViewId="0" topLeftCell="A41">
      <selection activeCell="C56" sqref="C56"/>
    </sheetView>
  </sheetViews>
  <sheetFormatPr defaultColWidth="9.28125" defaultRowHeight="12.75"/>
  <cols>
    <col min="1" max="1" width="6.28125" style="355" customWidth="1"/>
    <col min="2" max="2" width="55.7109375" style="350" customWidth="1"/>
    <col min="3" max="3" width="12.7109375" style="350" customWidth="1"/>
    <col min="4" max="4" width="9.7109375" style="350" hidden="1" customWidth="1"/>
    <col min="5" max="5" width="8.7109375" style="350" hidden="1" customWidth="1"/>
    <col min="6" max="7" width="9.7109375" style="350" hidden="1" customWidth="1"/>
    <col min="8" max="9" width="8.7109375" style="350" hidden="1" customWidth="1"/>
    <col min="10" max="16384" width="9.28125" style="350" customWidth="1"/>
  </cols>
  <sheetData>
    <row r="1" spans="1:9" s="255" customFormat="1" ht="12.75" customHeight="1">
      <c r="A1" s="253"/>
      <c r="B1" s="254"/>
      <c r="C1" s="441" t="s">
        <v>370</v>
      </c>
      <c r="G1" s="256" t="s">
        <v>370</v>
      </c>
      <c r="I1" s="256" t="s">
        <v>370</v>
      </c>
    </row>
    <row r="2" spans="1:9" s="255" customFormat="1" ht="12.75" customHeight="1">
      <c r="A2" s="547" t="s">
        <v>572</v>
      </c>
      <c r="B2" s="550"/>
      <c r="C2" s="551"/>
      <c r="D2" s="552"/>
      <c r="E2" s="552"/>
      <c r="F2" s="552"/>
      <c r="G2" s="553"/>
      <c r="H2" s="552"/>
      <c r="I2" s="553"/>
    </row>
    <row r="3" spans="1:9" s="261" customFormat="1" ht="21" customHeight="1" hidden="1">
      <c r="A3" s="258" t="s">
        <v>371</v>
      </c>
      <c r="B3" s="259"/>
      <c r="C3" s="260"/>
      <c r="D3" s="259"/>
      <c r="E3" s="259"/>
      <c r="F3" s="259"/>
      <c r="G3" s="259"/>
      <c r="H3" s="259"/>
      <c r="I3" s="259"/>
    </row>
    <row r="4" spans="1:9" s="261" customFormat="1" ht="15.75" customHeight="1" hidden="1">
      <c r="A4" s="258" t="s">
        <v>372</v>
      </c>
      <c r="B4" s="259"/>
      <c r="C4" s="260"/>
      <c r="D4" s="259"/>
      <c r="E4" s="259"/>
      <c r="F4" s="259"/>
      <c r="G4" s="259"/>
      <c r="H4" s="259"/>
      <c r="I4" s="259"/>
    </row>
    <row r="5" spans="1:9" s="261" customFormat="1" ht="9.75" customHeight="1">
      <c r="A5" s="382" t="s">
        <v>419</v>
      </c>
      <c r="B5" s="259"/>
      <c r="C5" s="259"/>
      <c r="D5" s="259"/>
      <c r="E5" s="259"/>
      <c r="F5" s="259"/>
      <c r="G5" s="259"/>
      <c r="H5" s="259"/>
      <c r="I5" s="259"/>
    </row>
    <row r="6" spans="1:9" s="267" customFormat="1" ht="13.5" customHeight="1">
      <c r="A6" s="265"/>
      <c r="B6" s="265"/>
      <c r="C6" s="104" t="s">
        <v>577</v>
      </c>
      <c r="D6" s="265"/>
      <c r="E6" s="265"/>
      <c r="F6" s="266"/>
      <c r="G6" s="104" t="s">
        <v>72</v>
      </c>
      <c r="H6" s="266"/>
      <c r="I6" s="104" t="s">
        <v>72</v>
      </c>
    </row>
    <row r="7" spans="1:9" s="270" customFormat="1" ht="36" customHeight="1">
      <c r="A7" s="373" t="s">
        <v>354</v>
      </c>
      <c r="B7" s="373" t="s">
        <v>355</v>
      </c>
      <c r="C7" s="105" t="s">
        <v>573</v>
      </c>
      <c r="D7" s="105" t="s">
        <v>75</v>
      </c>
      <c r="E7" s="105" t="s">
        <v>76</v>
      </c>
      <c r="F7" s="105" t="s">
        <v>77</v>
      </c>
      <c r="G7" s="374" t="s">
        <v>78</v>
      </c>
      <c r="H7" s="105" t="s">
        <v>373</v>
      </c>
      <c r="I7" s="390" t="s">
        <v>78</v>
      </c>
    </row>
    <row r="8" spans="1:9" s="318" customFormat="1" ht="10.5" customHeight="1">
      <c r="A8" s="271">
        <v>1</v>
      </c>
      <c r="B8" s="271">
        <v>2</v>
      </c>
      <c r="C8" s="271">
        <v>3</v>
      </c>
      <c r="D8" s="271">
        <v>4</v>
      </c>
      <c r="E8" s="271">
        <v>5</v>
      </c>
      <c r="F8" s="271">
        <v>6</v>
      </c>
      <c r="G8" s="316">
        <v>7</v>
      </c>
      <c r="H8" s="271">
        <v>8</v>
      </c>
      <c r="I8" s="317">
        <v>9</v>
      </c>
    </row>
    <row r="9" spans="1:9" s="318" customFormat="1" ht="15.75" customHeight="1">
      <c r="A9" s="273"/>
      <c r="B9" s="273" t="s">
        <v>356</v>
      </c>
      <c r="C9" s="319"/>
      <c r="D9" s="320"/>
      <c r="E9" s="320"/>
      <c r="F9" s="320"/>
      <c r="G9" s="320"/>
      <c r="H9" s="320"/>
      <c r="I9" s="320"/>
    </row>
    <row r="10" spans="1:9" s="323" customFormat="1" ht="12" customHeight="1">
      <c r="A10" s="377" t="s">
        <v>81</v>
      </c>
      <c r="B10" s="378" t="s">
        <v>374</v>
      </c>
      <c r="C10" s="432">
        <f>SUM(C11:C22)</f>
        <v>31000</v>
      </c>
      <c r="D10" s="432">
        <f>SUM(D11:D22)</f>
        <v>117</v>
      </c>
      <c r="E10" s="432">
        <f>SUM(E11:E22)</f>
        <v>31117</v>
      </c>
      <c r="F10" s="432">
        <f>SUM(F11:F22)</f>
        <v>217</v>
      </c>
      <c r="G10" s="528">
        <f>F10/E10*100</f>
        <v>0.6973679982003407</v>
      </c>
      <c r="H10" s="432">
        <f>SUM(H11:H22)</f>
        <v>279</v>
      </c>
      <c r="I10" s="531">
        <f aca="true" t="shared" si="0" ref="I10:I28">H10/E10*100</f>
        <v>0.8966159976861522</v>
      </c>
    </row>
    <row r="11" spans="1:9" s="323" customFormat="1" ht="12" customHeight="1">
      <c r="A11" s="324" t="s">
        <v>83</v>
      </c>
      <c r="B11" s="300" t="s">
        <v>151</v>
      </c>
      <c r="C11" s="515"/>
      <c r="D11" s="515">
        <f>'3.mell. közös hivatal'!D10</f>
        <v>26</v>
      </c>
      <c r="E11" s="515">
        <f>'3.mell. közös hivatal'!E10</f>
        <v>26</v>
      </c>
      <c r="F11" s="515">
        <f>'3.mell. közös hivatal'!F10</f>
        <v>26</v>
      </c>
      <c r="G11" s="515">
        <f>'3.mell. közös hivatal'!G10</f>
        <v>100</v>
      </c>
      <c r="H11" s="515">
        <f>'3.mell. közös hivatal'!H10</f>
        <v>26</v>
      </c>
      <c r="I11" s="529">
        <f t="shared" si="0"/>
        <v>100</v>
      </c>
    </row>
    <row r="12" spans="1:9" s="323" customFormat="1" ht="12" customHeight="1" hidden="1">
      <c r="A12" s="324"/>
      <c r="B12" s="363" t="s">
        <v>410</v>
      </c>
      <c r="C12" s="515"/>
      <c r="D12" s="516"/>
      <c r="E12" s="516"/>
      <c r="F12" s="516"/>
      <c r="G12" s="517"/>
      <c r="H12" s="516"/>
      <c r="I12" s="529"/>
    </row>
    <row r="13" spans="1:9" s="323" customFormat="1" ht="12" customHeight="1">
      <c r="A13" s="324" t="s">
        <v>86</v>
      </c>
      <c r="B13" s="300" t="s">
        <v>154</v>
      </c>
      <c r="C13" s="515">
        <v>30000</v>
      </c>
      <c r="D13" s="515">
        <f>'3.mell. közös hivatal'!D11</f>
        <v>91</v>
      </c>
      <c r="E13" s="515">
        <f>'3.mell. közös hivatal'!E11</f>
        <v>30091</v>
      </c>
      <c r="F13" s="515">
        <f>'3.mell. közös hivatal'!F11</f>
        <v>191</v>
      </c>
      <c r="G13" s="515">
        <f>'3.mell. közös hivatal'!G11</f>
        <v>0.6347412847695324</v>
      </c>
      <c r="H13" s="515">
        <f>'3.mell. közös hivatal'!H11</f>
        <v>244</v>
      </c>
      <c r="I13" s="529">
        <f t="shared" si="0"/>
        <v>0.810873683161078</v>
      </c>
    </row>
    <row r="14" spans="1:9" s="323" customFormat="1" ht="12" customHeight="1">
      <c r="A14" s="324"/>
      <c r="B14" s="363" t="s">
        <v>411</v>
      </c>
      <c r="C14" s="515"/>
      <c r="D14" s="516"/>
      <c r="E14" s="516"/>
      <c r="F14" s="516"/>
      <c r="G14" s="518"/>
      <c r="H14" s="516"/>
      <c r="I14" s="529"/>
    </row>
    <row r="15" spans="1:9" s="323" customFormat="1" ht="12" customHeight="1">
      <c r="A15" s="324" t="s">
        <v>89</v>
      </c>
      <c r="B15" s="300" t="s">
        <v>157</v>
      </c>
      <c r="C15" s="515"/>
      <c r="D15" s="515">
        <f>'3.mell. közös hivatal'!D12</f>
        <v>0</v>
      </c>
      <c r="E15" s="515">
        <f>'3.mell. közös hivatal'!E12</f>
        <v>0</v>
      </c>
      <c r="F15" s="515">
        <f>'3.mell. közös hivatal'!F12</f>
        <v>0</v>
      </c>
      <c r="G15" s="515" t="e">
        <f>'3.mell. közös hivatal'!G12</f>
        <v>#DIV/0!</v>
      </c>
      <c r="H15" s="515">
        <f>'3.mell. közös hivatal'!H12</f>
        <v>0</v>
      </c>
      <c r="I15" s="529" t="e">
        <f t="shared" si="0"/>
        <v>#DIV/0!</v>
      </c>
    </row>
    <row r="16" spans="1:9" s="323" customFormat="1" ht="12" customHeight="1">
      <c r="A16" s="324" t="s">
        <v>92</v>
      </c>
      <c r="B16" s="300" t="s">
        <v>160</v>
      </c>
      <c r="C16" s="515"/>
      <c r="D16" s="515">
        <f>'3.mell. közös hivatal'!D13</f>
        <v>0</v>
      </c>
      <c r="E16" s="515">
        <f>'3.mell. közös hivatal'!E13</f>
        <v>0</v>
      </c>
      <c r="F16" s="515">
        <f>'3.mell. közös hivatal'!F13</f>
        <v>0</v>
      </c>
      <c r="G16" s="515" t="e">
        <f>'3.mell. közös hivatal'!G13</f>
        <v>#DIV/0!</v>
      </c>
      <c r="H16" s="515">
        <f>'3.mell. közös hivatal'!H13</f>
        <v>0</v>
      </c>
      <c r="I16" s="529" t="e">
        <f t="shared" si="0"/>
        <v>#DIV/0!</v>
      </c>
    </row>
    <row r="17" spans="1:9" s="323" customFormat="1" ht="12" customHeight="1">
      <c r="A17" s="324" t="s">
        <v>95</v>
      </c>
      <c r="B17" s="300" t="s">
        <v>163</v>
      </c>
      <c r="C17" s="515"/>
      <c r="D17" s="515">
        <f>'3.mell. közös hivatal'!D14</f>
        <v>0</v>
      </c>
      <c r="E17" s="515">
        <f>'3.mell. közös hivatal'!E14</f>
        <v>0</v>
      </c>
      <c r="F17" s="515">
        <f>'3.mell. közös hivatal'!F14</f>
        <v>0</v>
      </c>
      <c r="G17" s="515" t="e">
        <f>'3.mell. közös hivatal'!G14</f>
        <v>#DIV/0!</v>
      </c>
      <c r="H17" s="515">
        <f>'3.mell. közös hivatal'!H14</f>
        <v>0</v>
      </c>
      <c r="I17" s="529" t="e">
        <f t="shared" si="0"/>
        <v>#DIV/0!</v>
      </c>
    </row>
    <row r="18" spans="1:9" s="323" customFormat="1" ht="12" customHeight="1">
      <c r="A18" s="324" t="s">
        <v>98</v>
      </c>
      <c r="B18" s="300" t="s">
        <v>375</v>
      </c>
      <c r="C18" s="515"/>
      <c r="D18" s="515">
        <f>'3.mell. közös hivatal'!D15</f>
        <v>0</v>
      </c>
      <c r="E18" s="515">
        <f>'3.mell. közös hivatal'!E15</f>
        <v>0</v>
      </c>
      <c r="F18" s="515">
        <f>'3.mell. közös hivatal'!F15</f>
        <v>0</v>
      </c>
      <c r="G18" s="515" t="e">
        <f>'3.mell. közös hivatal'!G15</f>
        <v>#DIV/0!</v>
      </c>
      <c r="H18" s="515">
        <f>'3.mell. közös hivatal'!H15</f>
        <v>8</v>
      </c>
      <c r="I18" s="529" t="e">
        <f t="shared" si="0"/>
        <v>#DIV/0!</v>
      </c>
    </row>
    <row r="19" spans="1:9" s="323" customFormat="1" ht="12" customHeight="1">
      <c r="A19" s="324" t="s">
        <v>275</v>
      </c>
      <c r="B19" s="300" t="s">
        <v>376</v>
      </c>
      <c r="C19" s="515">
        <f>'3.mell. közös hivatal'!C16</f>
        <v>0</v>
      </c>
      <c r="D19" s="515">
        <f>'3.mell. közös hivatal'!D16</f>
        <v>0</v>
      </c>
      <c r="E19" s="515">
        <f>'3.mell. közös hivatal'!E16</f>
        <v>0</v>
      </c>
      <c r="F19" s="515">
        <f>'3.mell. közös hivatal'!F16</f>
        <v>0</v>
      </c>
      <c r="G19" s="515" t="e">
        <f>'3.mell. közös hivatal'!G16</f>
        <v>#DIV/0!</v>
      </c>
      <c r="H19" s="515">
        <f>'3.mell. közös hivatal'!H16</f>
        <v>0</v>
      </c>
      <c r="I19" s="529" t="e">
        <f t="shared" si="0"/>
        <v>#DIV/0!</v>
      </c>
    </row>
    <row r="20" spans="1:9" s="323" customFormat="1" ht="12" customHeight="1">
      <c r="A20" s="324" t="s">
        <v>277</v>
      </c>
      <c r="B20" s="300" t="s">
        <v>171</v>
      </c>
      <c r="C20" s="515">
        <v>1000</v>
      </c>
      <c r="D20" s="515">
        <f>'3.mell. közös hivatal'!D17</f>
        <v>0</v>
      </c>
      <c r="E20" s="515">
        <f>'3.mell. közös hivatal'!E17</f>
        <v>1000</v>
      </c>
      <c r="F20" s="515">
        <f>'3.mell. közös hivatal'!F17</f>
        <v>0</v>
      </c>
      <c r="G20" s="515">
        <f>'3.mell. közös hivatal'!G17</f>
        <v>0</v>
      </c>
      <c r="H20" s="515">
        <f>'3.mell. közös hivatal'!H17</f>
        <v>1</v>
      </c>
      <c r="I20" s="529">
        <f t="shared" si="0"/>
        <v>0.1</v>
      </c>
    </row>
    <row r="21" spans="1:9" s="325" customFormat="1" ht="12" customHeight="1">
      <c r="A21" s="324" t="s">
        <v>279</v>
      </c>
      <c r="B21" s="300" t="s">
        <v>173</v>
      </c>
      <c r="C21" s="515">
        <f>'3.mell. közös hivatal'!C18</f>
        <v>0</v>
      </c>
      <c r="D21" s="515">
        <f>'3.mell. közös hivatal'!D18</f>
        <v>0</v>
      </c>
      <c r="E21" s="515">
        <f>'3.mell. közös hivatal'!E18</f>
        <v>0</v>
      </c>
      <c r="F21" s="515">
        <f>'3.mell. közös hivatal'!F18</f>
        <v>0</v>
      </c>
      <c r="G21" s="515" t="e">
        <f>'3.mell. közös hivatal'!G18</f>
        <v>#DIV/0!</v>
      </c>
      <c r="H21" s="515">
        <f>'3.mell. közös hivatal'!H18</f>
        <v>0</v>
      </c>
      <c r="I21" s="529" t="e">
        <f t="shared" si="0"/>
        <v>#DIV/0!</v>
      </c>
    </row>
    <row r="22" spans="1:9" s="325" customFormat="1" ht="12" customHeight="1">
      <c r="A22" s="324" t="s">
        <v>281</v>
      </c>
      <c r="B22" s="300" t="s">
        <v>175</v>
      </c>
      <c r="C22" s="515">
        <f>'3.mell. közös hivatal'!C19</f>
        <v>0</v>
      </c>
      <c r="D22" s="515">
        <f>'3.mell. közös hivatal'!D19</f>
        <v>0</v>
      </c>
      <c r="E22" s="515">
        <f>'3.mell. közös hivatal'!E19</f>
        <v>0</v>
      </c>
      <c r="F22" s="515">
        <f>'3.mell. közös hivatal'!F19</f>
        <v>0</v>
      </c>
      <c r="G22" s="515" t="e">
        <f>'3.mell. közös hivatal'!G19</f>
        <v>#DIV/0!</v>
      </c>
      <c r="H22" s="515">
        <f>'3.mell. közös hivatal'!H19</f>
        <v>0</v>
      </c>
      <c r="I22" s="529" t="e">
        <f t="shared" si="0"/>
        <v>#DIV/0!</v>
      </c>
    </row>
    <row r="23" spans="1:9" s="323" customFormat="1" ht="12" customHeight="1">
      <c r="A23" s="377" t="s">
        <v>101</v>
      </c>
      <c r="B23" s="378" t="s">
        <v>377</v>
      </c>
      <c r="C23" s="432">
        <f>SUM(C24:C26)</f>
        <v>0</v>
      </c>
      <c r="D23" s="432">
        <f>SUM(D24:D26)</f>
        <v>1598</v>
      </c>
      <c r="E23" s="432">
        <f>SUM(E24:E26)</f>
        <v>1598</v>
      </c>
      <c r="F23" s="432">
        <f>SUM(F24:F26)</f>
        <v>1598</v>
      </c>
      <c r="G23" s="528">
        <f>F23/E23*100</f>
        <v>100</v>
      </c>
      <c r="H23" s="432">
        <f>SUM(H24:H26)</f>
        <v>1662</v>
      </c>
      <c r="I23" s="531">
        <f t="shared" si="0"/>
        <v>104.00500625782227</v>
      </c>
    </row>
    <row r="24" spans="1:9" s="325" customFormat="1" ht="12" customHeight="1">
      <c r="A24" s="324" t="s">
        <v>103</v>
      </c>
      <c r="B24" s="300" t="s">
        <v>104</v>
      </c>
      <c r="C24" s="515">
        <f>'3.mell. közös hivatal'!C21</f>
        <v>0</v>
      </c>
      <c r="D24" s="515">
        <f>'3.mell. közös hivatal'!D21</f>
        <v>0</v>
      </c>
      <c r="E24" s="515">
        <f>'3.mell. közös hivatal'!E21</f>
        <v>0</v>
      </c>
      <c r="F24" s="515">
        <f>'3.mell. közös hivatal'!F21</f>
        <v>0</v>
      </c>
      <c r="G24" s="515" t="e">
        <f>'3.mell. közös hivatal'!G21</f>
        <v>#DIV/0!</v>
      </c>
      <c r="H24" s="515">
        <f>'3.mell. közös hivatal'!H21</f>
        <v>0</v>
      </c>
      <c r="I24" s="529" t="e">
        <f t="shared" si="0"/>
        <v>#DIV/0!</v>
      </c>
    </row>
    <row r="25" spans="1:9" s="325" customFormat="1" ht="12" customHeight="1">
      <c r="A25" s="324" t="s">
        <v>105</v>
      </c>
      <c r="B25" s="310" t="s">
        <v>378</v>
      </c>
      <c r="C25" s="515">
        <f>'3.mell. közös hivatal'!C22</f>
        <v>0</v>
      </c>
      <c r="D25" s="515">
        <f>'3.mell. közös hivatal'!D22</f>
        <v>0</v>
      </c>
      <c r="E25" s="515">
        <f>'3.mell. közös hivatal'!E22</f>
        <v>0</v>
      </c>
      <c r="F25" s="515">
        <f>'3.mell. közös hivatal'!F22</f>
        <v>0</v>
      </c>
      <c r="G25" s="515" t="e">
        <f>'3.mell. közös hivatal'!G22</f>
        <v>#DIV/0!</v>
      </c>
      <c r="H25" s="515">
        <f>'3.mell. közös hivatal'!H22</f>
        <v>0</v>
      </c>
      <c r="I25" s="529" t="e">
        <f t="shared" si="0"/>
        <v>#DIV/0!</v>
      </c>
    </row>
    <row r="26" spans="1:9" s="325" customFormat="1" ht="12" customHeight="1">
      <c r="A26" s="324" t="s">
        <v>107</v>
      </c>
      <c r="B26" s="310" t="s">
        <v>379</v>
      </c>
      <c r="C26" s="515">
        <f>'3.mell. közös hivatal'!C23</f>
        <v>0</v>
      </c>
      <c r="D26" s="515">
        <f>'3.mell. közös hivatal'!D23</f>
        <v>1598</v>
      </c>
      <c r="E26" s="515">
        <f>'3.mell. közös hivatal'!E23</f>
        <v>1598</v>
      </c>
      <c r="F26" s="515">
        <f>'3.mell. közös hivatal'!F23</f>
        <v>1598</v>
      </c>
      <c r="G26" s="515">
        <f>'3.mell. közös hivatal'!G23</f>
        <v>100</v>
      </c>
      <c r="H26" s="515">
        <f>'3.mell. közös hivatal'!H23</f>
        <v>1662</v>
      </c>
      <c r="I26" s="529">
        <f t="shared" si="0"/>
        <v>104.00500625782227</v>
      </c>
    </row>
    <row r="27" spans="1:9" s="325" customFormat="1" ht="12" customHeight="1" hidden="1">
      <c r="A27" s="324"/>
      <c r="B27" s="363" t="s">
        <v>407</v>
      </c>
      <c r="C27" s="515"/>
      <c r="D27" s="516"/>
      <c r="E27" s="516"/>
      <c r="F27" s="516"/>
      <c r="G27" s="518"/>
      <c r="H27" s="516"/>
      <c r="I27" s="529"/>
    </row>
    <row r="28" spans="1:9" s="327" customFormat="1" ht="12" customHeight="1">
      <c r="A28" s="326" t="s">
        <v>109</v>
      </c>
      <c r="B28" s="196" t="s">
        <v>380</v>
      </c>
      <c r="C28" s="519">
        <f>'3.mell. közös hivatal'!C24</f>
        <v>0</v>
      </c>
      <c r="D28" s="519">
        <f>'3.mell. közös hivatal'!D24</f>
        <v>0</v>
      </c>
      <c r="E28" s="519">
        <f>'3.mell. közös hivatal'!E24</f>
        <v>0</v>
      </c>
      <c r="F28" s="519">
        <f>'3.mell. közös hivatal'!F24</f>
        <v>0</v>
      </c>
      <c r="G28" s="519" t="e">
        <f>'3.mell. közös hivatal'!G24</f>
        <v>#DIV/0!</v>
      </c>
      <c r="H28" s="519">
        <f>'3.mell. közös hivatal'!H24</f>
        <v>0</v>
      </c>
      <c r="I28" s="530" t="e">
        <f t="shared" si="0"/>
        <v>#DIV/0!</v>
      </c>
    </row>
    <row r="29" spans="1:9" s="325" customFormat="1" ht="12" customHeight="1">
      <c r="A29" s="374" t="s">
        <v>116</v>
      </c>
      <c r="B29" s="376" t="s">
        <v>381</v>
      </c>
      <c r="C29" s="432">
        <f>'3.mell. közös hivatal'!C25</f>
        <v>0</v>
      </c>
      <c r="D29" s="432">
        <f>'3.mell. közös hivatal'!D25</f>
        <v>0</v>
      </c>
      <c r="E29" s="432">
        <f>'3.mell. közös hivatal'!E25</f>
        <v>0</v>
      </c>
      <c r="F29" s="432">
        <f>'3.mell. közös hivatal'!F25</f>
        <v>0</v>
      </c>
      <c r="G29" s="432" t="e">
        <f>'3.mell. közös hivatal'!G25</f>
        <v>#DIV/0!</v>
      </c>
      <c r="H29" s="432">
        <f>'3.mell. közös hivatal'!H25</f>
        <v>0</v>
      </c>
      <c r="I29" s="544"/>
    </row>
    <row r="30" spans="1:9" s="325" customFormat="1" ht="12" customHeight="1">
      <c r="A30" s="374" t="s">
        <v>319</v>
      </c>
      <c r="B30" s="376" t="s">
        <v>382</v>
      </c>
      <c r="C30" s="432">
        <f>C31+C32</f>
        <v>0</v>
      </c>
      <c r="D30" s="432">
        <f>D31+D32</f>
        <v>0</v>
      </c>
      <c r="E30" s="432">
        <f>E31+E32</f>
        <v>0</v>
      </c>
      <c r="F30" s="432">
        <f>F31+F32</f>
        <v>0</v>
      </c>
      <c r="G30" s="531" t="e">
        <f>F30/E30*100</f>
        <v>#DIV/0!</v>
      </c>
      <c r="H30" s="432">
        <f>H31+H32</f>
        <v>0</v>
      </c>
      <c r="I30" s="531" t="e">
        <f aca="true" t="shared" si="1" ref="I30:I46">H30/E30*100</f>
        <v>#DIV/0!</v>
      </c>
    </row>
    <row r="31" spans="1:9" s="325" customFormat="1" ht="12" customHeight="1">
      <c r="A31" s="324" t="s">
        <v>132</v>
      </c>
      <c r="B31" s="310" t="s">
        <v>378</v>
      </c>
      <c r="C31" s="515">
        <f>'3.mell. közös hivatal'!C27</f>
        <v>0</v>
      </c>
      <c r="D31" s="515">
        <f>'3.mell. közös hivatal'!D27</f>
        <v>0</v>
      </c>
      <c r="E31" s="515">
        <f>'3.mell. közös hivatal'!E27</f>
        <v>0</v>
      </c>
      <c r="F31" s="515">
        <f>'3.mell. közös hivatal'!F27</f>
        <v>0</v>
      </c>
      <c r="G31" s="515" t="e">
        <f>'3.mell. közös hivatal'!G27</f>
        <v>#DIV/0!</v>
      </c>
      <c r="H31" s="515">
        <f>'3.mell. közös hivatal'!H27</f>
        <v>0</v>
      </c>
      <c r="I31" s="529" t="e">
        <f t="shared" si="1"/>
        <v>#DIV/0!</v>
      </c>
    </row>
    <row r="32" spans="1:9" s="325" customFormat="1" ht="12" customHeight="1">
      <c r="A32" s="324" t="s">
        <v>139</v>
      </c>
      <c r="B32" s="310" t="s">
        <v>383</v>
      </c>
      <c r="C32" s="515">
        <f>'3.mell. közös hivatal'!C28</f>
        <v>0</v>
      </c>
      <c r="D32" s="515">
        <f>'3.mell. közös hivatal'!D28</f>
        <v>0</v>
      </c>
      <c r="E32" s="515">
        <f>'3.mell. közös hivatal'!E28</f>
        <v>0</v>
      </c>
      <c r="F32" s="515">
        <f>'3.mell. közös hivatal'!F28</f>
        <v>0</v>
      </c>
      <c r="G32" s="515" t="e">
        <f>'3.mell. közös hivatal'!G28</f>
        <v>#DIV/0!</v>
      </c>
      <c r="H32" s="515">
        <f>'3.mell. közös hivatal'!H28</f>
        <v>0</v>
      </c>
      <c r="I32" s="529" t="e">
        <f t="shared" si="1"/>
        <v>#DIV/0!</v>
      </c>
    </row>
    <row r="33" spans="1:9" s="325" customFormat="1" ht="12" customHeight="1">
      <c r="A33" s="326" t="s">
        <v>142</v>
      </c>
      <c r="B33" s="329" t="s">
        <v>384</v>
      </c>
      <c r="C33" s="515">
        <f>'3.mell. közös hivatal'!C29</f>
        <v>0</v>
      </c>
      <c r="D33" s="515">
        <f>'3.mell. közös hivatal'!D29</f>
        <v>0</v>
      </c>
      <c r="E33" s="515">
        <f>'3.mell. közös hivatal'!E29</f>
        <v>0</v>
      </c>
      <c r="F33" s="515">
        <f>'3.mell. közös hivatal'!F29</f>
        <v>0</v>
      </c>
      <c r="G33" s="515" t="e">
        <f>'3.mell. közös hivatal'!G29</f>
        <v>#DIV/0!</v>
      </c>
      <c r="H33" s="515">
        <f>'3.mell. közös hivatal'!H29</f>
        <v>0</v>
      </c>
      <c r="I33" s="530" t="e">
        <f t="shared" si="1"/>
        <v>#DIV/0!</v>
      </c>
    </row>
    <row r="34" spans="1:9" s="325" customFormat="1" ht="12" customHeight="1">
      <c r="A34" s="374" t="s">
        <v>148</v>
      </c>
      <c r="B34" s="376" t="s">
        <v>385</v>
      </c>
      <c r="C34" s="432">
        <f>C35+C36+C37</f>
        <v>0</v>
      </c>
      <c r="D34" s="432">
        <f>D35+D36+D37</f>
        <v>0</v>
      </c>
      <c r="E34" s="432">
        <f>E35+E36+E37</f>
        <v>0</v>
      </c>
      <c r="F34" s="432">
        <f>F35+F36+F37</f>
        <v>0</v>
      </c>
      <c r="G34" s="531" t="e">
        <f>F34/E34*100</f>
        <v>#DIV/0!</v>
      </c>
      <c r="H34" s="432">
        <f>H35+H36+H37</f>
        <v>0</v>
      </c>
      <c r="I34" s="531" t="e">
        <f t="shared" si="1"/>
        <v>#DIV/0!</v>
      </c>
    </row>
    <row r="35" spans="1:9" s="325" customFormat="1" ht="12" customHeight="1">
      <c r="A35" s="324" t="s">
        <v>150</v>
      </c>
      <c r="B35" s="300" t="s">
        <v>180</v>
      </c>
      <c r="C35" s="515">
        <f>'3.mell. közös hivatal'!C31</f>
        <v>0</v>
      </c>
      <c r="D35" s="515">
        <f>'3.mell. közös hivatal'!D31</f>
        <v>0</v>
      </c>
      <c r="E35" s="515">
        <f>'3.mell. közös hivatal'!E31</f>
        <v>0</v>
      </c>
      <c r="F35" s="515">
        <f>'3.mell. közös hivatal'!F31</f>
        <v>0</v>
      </c>
      <c r="G35" s="515" t="e">
        <f>'3.mell. közös hivatal'!G31</f>
        <v>#DIV/0!</v>
      </c>
      <c r="H35" s="515">
        <f>'3.mell. közös hivatal'!H31</f>
        <v>0</v>
      </c>
      <c r="I35" s="529" t="e">
        <f t="shared" si="1"/>
        <v>#DIV/0!</v>
      </c>
    </row>
    <row r="36" spans="1:9" s="325" customFormat="1" ht="12" customHeight="1">
      <c r="A36" s="324" t="s">
        <v>153</v>
      </c>
      <c r="B36" s="300" t="s">
        <v>350</v>
      </c>
      <c r="C36" s="515">
        <f>'3.mell. közös hivatal'!C32</f>
        <v>0</v>
      </c>
      <c r="D36" s="515">
        <f>'3.mell. közös hivatal'!D32</f>
        <v>0</v>
      </c>
      <c r="E36" s="515">
        <f>'3.mell. közös hivatal'!E32</f>
        <v>0</v>
      </c>
      <c r="F36" s="515">
        <f>'3.mell. közös hivatal'!F32</f>
        <v>0</v>
      </c>
      <c r="G36" s="515" t="e">
        <f>'3.mell. közös hivatal'!G32</f>
        <v>#DIV/0!</v>
      </c>
      <c r="H36" s="515">
        <f>'3.mell. közös hivatal'!H32</f>
        <v>0</v>
      </c>
      <c r="I36" s="529" t="e">
        <f t="shared" si="1"/>
        <v>#DIV/0!</v>
      </c>
    </row>
    <row r="37" spans="1:9" s="325" customFormat="1" ht="12" customHeight="1">
      <c r="A37" s="324" t="s">
        <v>156</v>
      </c>
      <c r="B37" s="300" t="s">
        <v>183</v>
      </c>
      <c r="C37" s="515">
        <f>'3.mell. közös hivatal'!C33</f>
        <v>0</v>
      </c>
      <c r="D37" s="515">
        <f>'3.mell. közös hivatal'!D33</f>
        <v>0</v>
      </c>
      <c r="E37" s="515">
        <f>'3.mell. közös hivatal'!E33</f>
        <v>0</v>
      </c>
      <c r="F37" s="515">
        <f>'3.mell. közös hivatal'!F33</f>
        <v>0</v>
      </c>
      <c r="G37" s="515" t="e">
        <f>'3.mell. közös hivatal'!G33</f>
        <v>#DIV/0!</v>
      </c>
      <c r="H37" s="515">
        <f>'3.mell. közös hivatal'!H33</f>
        <v>0</v>
      </c>
      <c r="I37" s="529" t="e">
        <f t="shared" si="1"/>
        <v>#DIV/0!</v>
      </c>
    </row>
    <row r="38" spans="1:9" s="323" customFormat="1" ht="12" customHeight="1">
      <c r="A38" s="374" t="s">
        <v>177</v>
      </c>
      <c r="B38" s="376" t="s">
        <v>386</v>
      </c>
      <c r="C38" s="432">
        <f>'3.mell. közös hivatal'!C34</f>
        <v>0</v>
      </c>
      <c r="D38" s="432">
        <f>'3.mell. közös hivatal'!D34</f>
        <v>0</v>
      </c>
      <c r="E38" s="432">
        <f>'3.mell. közös hivatal'!E34</f>
        <v>0</v>
      </c>
      <c r="F38" s="432">
        <f>'3.mell. közös hivatal'!F34</f>
        <v>0</v>
      </c>
      <c r="G38" s="432" t="e">
        <f>'3.mell. közös hivatal'!G34</f>
        <v>#DIV/0!</v>
      </c>
      <c r="H38" s="432">
        <f>'3.mell. közös hivatal'!H34</f>
        <v>0</v>
      </c>
      <c r="I38" s="531" t="e">
        <f t="shared" si="1"/>
        <v>#DIV/0!</v>
      </c>
    </row>
    <row r="39" spans="1:9" s="323" customFormat="1" ht="12" customHeight="1">
      <c r="A39" s="374" t="s">
        <v>331</v>
      </c>
      <c r="B39" s="376" t="s">
        <v>387</v>
      </c>
      <c r="C39" s="432">
        <f>'3.mell. közös hivatal'!C35</f>
        <v>0</v>
      </c>
      <c r="D39" s="432">
        <f>'3.mell. közös hivatal'!D35</f>
        <v>0</v>
      </c>
      <c r="E39" s="432">
        <f>'3.mell. közös hivatal'!E35</f>
        <v>0</v>
      </c>
      <c r="F39" s="432">
        <f>'3.mell. közös hivatal'!F35</f>
        <v>0</v>
      </c>
      <c r="G39" s="432" t="e">
        <f>'3.mell. közös hivatal'!G35</f>
        <v>#DIV/0!</v>
      </c>
      <c r="H39" s="432">
        <f>'3.mell. közös hivatal'!H35</f>
        <v>0</v>
      </c>
      <c r="I39" s="531" t="e">
        <f t="shared" si="1"/>
        <v>#DIV/0!</v>
      </c>
    </row>
    <row r="40" spans="1:9" s="323" customFormat="1" ht="12" customHeight="1">
      <c r="A40" s="379" t="s">
        <v>200</v>
      </c>
      <c r="B40" s="380" t="s">
        <v>388</v>
      </c>
      <c r="C40" s="532">
        <f>+C10+C23+C29+C30+C34+C38+C39</f>
        <v>31000</v>
      </c>
      <c r="D40" s="532">
        <f>+D10+D23+D29+D30+D34+D38+D39</f>
        <v>1715</v>
      </c>
      <c r="E40" s="532">
        <f>+E10+E23+E29+E30+E34+E38+E39</f>
        <v>32715</v>
      </c>
      <c r="F40" s="532">
        <f>+F10+F23+F29+F30+F34+F38+F39</f>
        <v>1815</v>
      </c>
      <c r="G40" s="533">
        <f>F40/E40*100</f>
        <v>5.547913801008711</v>
      </c>
      <c r="H40" s="532">
        <f>+H10+H23+H29+H30+H34+H38+H39</f>
        <v>1941</v>
      </c>
      <c r="I40" s="545">
        <f t="shared" si="1"/>
        <v>5.933058230169647</v>
      </c>
    </row>
    <row r="41" spans="1:9" s="323" customFormat="1" ht="12" customHeight="1">
      <c r="A41" s="381" t="s">
        <v>211</v>
      </c>
      <c r="B41" s="380" t="s">
        <v>389</v>
      </c>
      <c r="C41" s="532">
        <f>+C42+C43+C44</f>
        <v>41099858</v>
      </c>
      <c r="D41" s="532">
        <f>+D42+D43+D44</f>
        <v>0</v>
      </c>
      <c r="E41" s="532">
        <f>+E42+E43+E44</f>
        <v>41099858</v>
      </c>
      <c r="F41" s="532">
        <f>+F42+F43+F44</f>
        <v>18840</v>
      </c>
      <c r="G41" s="533">
        <f>F41/E41*100</f>
        <v>0.04583957443356617</v>
      </c>
      <c r="H41" s="532">
        <f>+H42+H43+H44</f>
        <v>26289</v>
      </c>
      <c r="I41" s="545">
        <f t="shared" si="1"/>
        <v>0.06396372464352554</v>
      </c>
    </row>
    <row r="42" spans="1:9" s="323" customFormat="1" ht="12" customHeight="1">
      <c r="A42" s="324" t="s">
        <v>390</v>
      </c>
      <c r="B42" s="300" t="s">
        <v>391</v>
      </c>
      <c r="C42" s="515">
        <v>1015858</v>
      </c>
      <c r="D42" s="515">
        <f>'3.mell. közös hivatal'!D38</f>
        <v>0</v>
      </c>
      <c r="E42" s="515">
        <f>'3.mell. közös hivatal'!E38</f>
        <v>1015858</v>
      </c>
      <c r="F42" s="515">
        <f>'3.mell. közös hivatal'!F38</f>
        <v>0</v>
      </c>
      <c r="G42" s="515">
        <f>'3.mell. közös hivatal'!G38</f>
        <v>0</v>
      </c>
      <c r="H42" s="515">
        <f>'3.mell. közös hivatal'!H38</f>
        <v>0</v>
      </c>
      <c r="I42" s="529">
        <f t="shared" si="1"/>
        <v>0</v>
      </c>
    </row>
    <row r="43" spans="1:9" s="323" customFormat="1" ht="12" customHeight="1">
      <c r="A43" s="324" t="s">
        <v>392</v>
      </c>
      <c r="B43" s="300" t="s">
        <v>393</v>
      </c>
      <c r="C43" s="515">
        <f>'3.mell. közös hivatal'!C39</f>
        <v>0</v>
      </c>
      <c r="D43" s="515">
        <f>'3.mell. közös hivatal'!D39</f>
        <v>0</v>
      </c>
      <c r="E43" s="515">
        <f>'3.mell. közös hivatal'!E39</f>
        <v>0</v>
      </c>
      <c r="F43" s="515">
        <f>'3.mell. közös hivatal'!F39</f>
        <v>0</v>
      </c>
      <c r="G43" s="515" t="e">
        <f>'3.mell. közös hivatal'!G39</f>
        <v>#DIV/0!</v>
      </c>
      <c r="H43" s="515">
        <f>'3.mell. közös hivatal'!H39</f>
        <v>0</v>
      </c>
      <c r="I43" s="529" t="e">
        <f t="shared" si="1"/>
        <v>#DIV/0!</v>
      </c>
    </row>
    <row r="44" spans="1:9" s="325" customFormat="1" ht="12" customHeight="1">
      <c r="A44" s="324" t="s">
        <v>394</v>
      </c>
      <c r="B44" s="300" t="s">
        <v>395</v>
      </c>
      <c r="C44" s="515">
        <v>40084000</v>
      </c>
      <c r="D44" s="515">
        <f>'3.mell. közös hivatal'!D40</f>
        <v>0</v>
      </c>
      <c r="E44" s="515">
        <f>'3.mell. közös hivatal'!E40</f>
        <v>40084000</v>
      </c>
      <c r="F44" s="515">
        <f>'3.mell. közös hivatal'!F40</f>
        <v>18840</v>
      </c>
      <c r="G44" s="515">
        <f>'3.mell. közös hivatal'!G40</f>
        <v>0.047001297275720985</v>
      </c>
      <c r="H44" s="515">
        <f>'3.mell. közös hivatal'!H40</f>
        <v>26289</v>
      </c>
      <c r="I44" s="529">
        <f t="shared" si="1"/>
        <v>0.06558477197884442</v>
      </c>
    </row>
    <row r="45" spans="1:9" s="325" customFormat="1" ht="12" customHeight="1">
      <c r="A45" s="324"/>
      <c r="B45" s="363" t="s">
        <v>485</v>
      </c>
      <c r="C45" s="515"/>
      <c r="D45" s="516"/>
      <c r="E45" s="516"/>
      <c r="F45" s="516"/>
      <c r="G45" s="518"/>
      <c r="H45" s="516"/>
      <c r="I45" s="529"/>
    </row>
    <row r="46" spans="1:9" s="325" customFormat="1" ht="15" customHeight="1">
      <c r="A46" s="312" t="s">
        <v>343</v>
      </c>
      <c r="B46" s="333" t="s">
        <v>396</v>
      </c>
      <c r="C46" s="526">
        <f>+C40+C41</f>
        <v>41130858</v>
      </c>
      <c r="D46" s="526">
        <f>+D40+D41</f>
        <v>1715</v>
      </c>
      <c r="E46" s="526">
        <f>+E40+E41</f>
        <v>41132573</v>
      </c>
      <c r="F46" s="526">
        <f>+F40+F41</f>
        <v>20655</v>
      </c>
      <c r="G46" s="527">
        <f>F46/E46*100</f>
        <v>0.05021567700129044</v>
      </c>
      <c r="H46" s="526">
        <f>+H40+H41</f>
        <v>28230</v>
      </c>
      <c r="I46" s="546">
        <f t="shared" si="1"/>
        <v>0.06863173864664388</v>
      </c>
    </row>
    <row r="47" spans="1:9" s="338" customFormat="1" ht="12" customHeight="1">
      <c r="A47" s="334"/>
      <c r="B47" s="335"/>
      <c r="C47" s="534"/>
      <c r="D47" s="535"/>
      <c r="E47" s="535"/>
      <c r="F47" s="535"/>
      <c r="G47" s="535"/>
      <c r="H47" s="535"/>
      <c r="I47" s="535"/>
    </row>
    <row r="48" spans="1:9" s="343" customFormat="1" ht="12.75" hidden="1">
      <c r="A48" s="339"/>
      <c r="B48" s="340"/>
      <c r="C48" s="536"/>
      <c r="D48" s="537"/>
      <c r="E48" s="537"/>
      <c r="F48" s="537"/>
      <c r="G48" s="537"/>
      <c r="H48" s="537"/>
      <c r="I48" s="537"/>
    </row>
    <row r="49" spans="1:9" s="348" customFormat="1" ht="16.5" customHeight="1">
      <c r="A49" s="344"/>
      <c r="B49" s="345" t="s">
        <v>362</v>
      </c>
      <c r="C49" s="538"/>
      <c r="D49" s="539"/>
      <c r="E49" s="539"/>
      <c r="F49" s="539"/>
      <c r="G49" s="539"/>
      <c r="H49" s="539"/>
      <c r="I49" s="539"/>
    </row>
    <row r="50" spans="1:9" s="349" customFormat="1" ht="12" customHeight="1">
      <c r="A50" s="374" t="s">
        <v>81</v>
      </c>
      <c r="B50" s="376" t="s">
        <v>397</v>
      </c>
      <c r="C50" s="432">
        <f>SUM(C51:C58)</f>
        <v>41130858</v>
      </c>
      <c r="D50" s="432">
        <f>SUM(D51:D58)</f>
        <v>1715</v>
      </c>
      <c r="E50" s="432">
        <f>SUM(E51:E58)</f>
        <v>41132573</v>
      </c>
      <c r="F50" s="432">
        <f>SUM(F51:F58)</f>
        <v>20065</v>
      </c>
      <c r="G50" s="528">
        <f>F50/E50*100</f>
        <v>0.04878129068171835</v>
      </c>
      <c r="H50" s="432">
        <f>SUM(H51:H58)</f>
        <v>28054</v>
      </c>
      <c r="I50" s="531">
        <f aca="true" t="shared" si="2" ref="I50:I66">H50/E50*100</f>
        <v>0.06820385391402575</v>
      </c>
    </row>
    <row r="51" spans="1:9" ht="12" customHeight="1">
      <c r="A51" s="324" t="s">
        <v>83</v>
      </c>
      <c r="B51" s="300" t="s">
        <v>268</v>
      </c>
      <c r="C51" s="515">
        <v>29320000</v>
      </c>
      <c r="D51" s="515">
        <f>'3.mell. közös hivatal'!D46</f>
        <v>1272</v>
      </c>
      <c r="E51" s="515">
        <f>'3.mell. közös hivatal'!E46</f>
        <v>29321272</v>
      </c>
      <c r="F51" s="515">
        <f>'3.mell. közös hivatal'!F46</f>
        <v>13451</v>
      </c>
      <c r="G51" s="515">
        <f>'3.mell. közös hivatal'!G46</f>
        <v>0.04587454459683741</v>
      </c>
      <c r="H51" s="515">
        <f>'3.mell. közös hivatal'!H46</f>
        <v>18519</v>
      </c>
      <c r="I51" s="529">
        <f t="shared" si="2"/>
        <v>0.06315892434680187</v>
      </c>
    </row>
    <row r="52" spans="1:9" ht="12" customHeight="1">
      <c r="A52" s="324"/>
      <c r="B52" s="363" t="s">
        <v>405</v>
      </c>
      <c r="C52" s="515"/>
      <c r="D52" s="516"/>
      <c r="E52" s="516"/>
      <c r="F52" s="516"/>
      <c r="G52" s="518"/>
      <c r="H52" s="516"/>
      <c r="I52" s="529"/>
    </row>
    <row r="53" spans="1:9" ht="12" customHeight="1">
      <c r="A53" s="324" t="s">
        <v>86</v>
      </c>
      <c r="B53" s="300" t="s">
        <v>269</v>
      </c>
      <c r="C53" s="515">
        <v>7500000</v>
      </c>
      <c r="D53" s="515">
        <f>'3.mell. közös hivatal'!D47</f>
        <v>343</v>
      </c>
      <c r="E53" s="515">
        <f>'3.mell. közös hivatal'!E47</f>
        <v>7500343</v>
      </c>
      <c r="F53" s="515">
        <f>'3.mell. közös hivatal'!F47</f>
        <v>3540</v>
      </c>
      <c r="G53" s="515">
        <f>'3.mell. közös hivatal'!G47</f>
        <v>0.04719784148538274</v>
      </c>
      <c r="H53" s="515">
        <f>'3.mell. közös hivatal'!H47</f>
        <v>5262</v>
      </c>
      <c r="I53" s="529">
        <f t="shared" si="2"/>
        <v>0.0701567914960689</v>
      </c>
    </row>
    <row r="54" spans="1:9" ht="12" customHeight="1">
      <c r="A54" s="324"/>
      <c r="B54" s="363" t="s">
        <v>406</v>
      </c>
      <c r="C54" s="515"/>
      <c r="D54" s="516"/>
      <c r="E54" s="516"/>
      <c r="F54" s="516"/>
      <c r="G54" s="518"/>
      <c r="H54" s="516"/>
      <c r="I54" s="529"/>
    </row>
    <row r="55" spans="1:9" ht="12" customHeight="1">
      <c r="A55" s="324" t="s">
        <v>89</v>
      </c>
      <c r="B55" s="300" t="s">
        <v>271</v>
      </c>
      <c r="C55" s="515">
        <v>4310858</v>
      </c>
      <c r="D55" s="515">
        <f>'3.mell. közös hivatal'!D48</f>
        <v>100</v>
      </c>
      <c r="E55" s="515">
        <f>'3.mell. közös hivatal'!E48</f>
        <v>4310958</v>
      </c>
      <c r="F55" s="515">
        <f>'3.mell. közös hivatal'!F48</f>
        <v>3074</v>
      </c>
      <c r="G55" s="515">
        <f>'3.mell. közös hivatal'!G48</f>
        <v>0.07130665620031557</v>
      </c>
      <c r="H55" s="515">
        <f>'3.mell. közös hivatal'!H48</f>
        <v>3914</v>
      </c>
      <c r="I55" s="529">
        <f t="shared" si="2"/>
        <v>0.09079188430970564</v>
      </c>
    </row>
    <row r="56" spans="1:9" ht="25.5" customHeight="1">
      <c r="A56" s="324"/>
      <c r="B56" s="366" t="s">
        <v>412</v>
      </c>
      <c r="C56" s="515"/>
      <c r="D56" s="516"/>
      <c r="E56" s="516"/>
      <c r="F56" s="516"/>
      <c r="G56" s="518"/>
      <c r="H56" s="516"/>
      <c r="I56" s="529"/>
    </row>
    <row r="57" spans="1:9" ht="12" customHeight="1">
      <c r="A57" s="324" t="s">
        <v>92</v>
      </c>
      <c r="B57" s="300" t="s">
        <v>475</v>
      </c>
      <c r="C57" s="515">
        <f>'3.mell. közös hivatal'!C49</f>
        <v>0</v>
      </c>
      <c r="D57" s="515">
        <f>'3.mell. közös hivatal'!D49</f>
        <v>0</v>
      </c>
      <c r="E57" s="515">
        <f>'3.mell. közös hivatal'!E49</f>
        <v>0</v>
      </c>
      <c r="F57" s="515">
        <f>'3.mell. közös hivatal'!F49</f>
        <v>0</v>
      </c>
      <c r="G57" s="515" t="e">
        <f>'3.mell. közös hivatal'!G49</f>
        <v>#DIV/0!</v>
      </c>
      <c r="H57" s="515">
        <f>'3.mell. közös hivatal'!H49</f>
        <v>0</v>
      </c>
      <c r="I57" s="529" t="e">
        <f t="shared" si="2"/>
        <v>#DIV/0!</v>
      </c>
    </row>
    <row r="58" spans="1:9" ht="12" customHeight="1">
      <c r="A58" s="324" t="s">
        <v>95</v>
      </c>
      <c r="B58" s="300" t="s">
        <v>273</v>
      </c>
      <c r="C58" s="515">
        <f>'3.mell. közös hivatal'!C50</f>
        <v>0</v>
      </c>
      <c r="D58" s="515">
        <f>'3.mell. közös hivatal'!D50</f>
        <v>0</v>
      </c>
      <c r="E58" s="515">
        <f>'3.mell. közös hivatal'!E50</f>
        <v>0</v>
      </c>
      <c r="F58" s="515">
        <f>'3.mell. közös hivatal'!F50</f>
        <v>0</v>
      </c>
      <c r="G58" s="515" t="e">
        <f>'3.mell. közös hivatal'!G50</f>
        <v>#DIV/0!</v>
      </c>
      <c r="H58" s="515">
        <f>'3.mell. közös hivatal'!H50</f>
        <v>359</v>
      </c>
      <c r="I58" s="529" t="e">
        <f t="shared" si="2"/>
        <v>#DIV/0!</v>
      </c>
    </row>
    <row r="59" spans="1:9" ht="12" customHeight="1" hidden="1">
      <c r="A59" s="324"/>
      <c r="B59" s="363" t="s">
        <v>413</v>
      </c>
      <c r="C59" s="515"/>
      <c r="D59" s="516"/>
      <c r="E59" s="516"/>
      <c r="F59" s="516"/>
      <c r="G59" s="517"/>
      <c r="H59" s="516"/>
      <c r="I59" s="529"/>
    </row>
    <row r="60" spans="1:9" ht="12" customHeight="1">
      <c r="A60" s="374" t="s">
        <v>101</v>
      </c>
      <c r="B60" s="376" t="s">
        <v>398</v>
      </c>
      <c r="C60" s="432">
        <f>SUM(C61:C64)</f>
        <v>0</v>
      </c>
      <c r="D60" s="432">
        <f>SUM(D61:D64)</f>
        <v>0</v>
      </c>
      <c r="E60" s="432">
        <f>SUM(E61:E64)</f>
        <v>0</v>
      </c>
      <c r="F60" s="432">
        <f>SUM(F61:F64)</f>
        <v>0</v>
      </c>
      <c r="G60" s="531" t="e">
        <f>F60/E60*100</f>
        <v>#DIV/0!</v>
      </c>
      <c r="H60" s="432">
        <f>SUM(H61:H64)</f>
        <v>8</v>
      </c>
      <c r="I60" s="531" t="e">
        <f t="shared" si="2"/>
        <v>#DIV/0!</v>
      </c>
    </row>
    <row r="61" spans="1:9" s="349" customFormat="1" ht="12" customHeight="1">
      <c r="A61" s="324" t="s">
        <v>103</v>
      </c>
      <c r="B61" s="300" t="s">
        <v>294</v>
      </c>
      <c r="C61" s="515">
        <f>'3.mell. közös hivatal'!C52</f>
        <v>0</v>
      </c>
      <c r="D61" s="515">
        <f>'3.mell. közös hivatal'!D52</f>
        <v>0</v>
      </c>
      <c r="E61" s="515">
        <f>'3.mell. közös hivatal'!E52</f>
        <v>0</v>
      </c>
      <c r="F61" s="515">
        <f>'3.mell. közös hivatal'!F52</f>
        <v>0</v>
      </c>
      <c r="G61" s="515" t="e">
        <f>'3.mell. közös hivatal'!G52</f>
        <v>#DIV/0!</v>
      </c>
      <c r="H61" s="515">
        <f>'3.mell. közös hivatal'!H52</f>
        <v>8</v>
      </c>
      <c r="I61" s="529" t="e">
        <f t="shared" si="2"/>
        <v>#DIV/0!</v>
      </c>
    </row>
    <row r="62" spans="1:9" s="349" customFormat="1" ht="12" customHeight="1" hidden="1">
      <c r="A62" s="324"/>
      <c r="B62" s="363" t="s">
        <v>404</v>
      </c>
      <c r="C62" s="515"/>
      <c r="D62" s="520"/>
      <c r="E62" s="520"/>
      <c r="F62" s="520"/>
      <c r="G62" s="517"/>
      <c r="H62" s="520"/>
      <c r="I62" s="529"/>
    </row>
    <row r="63" spans="1:9" ht="12" customHeight="1">
      <c r="A63" s="324" t="s">
        <v>105</v>
      </c>
      <c r="B63" s="300" t="s">
        <v>296</v>
      </c>
      <c r="C63" s="515">
        <f>'3.mell. közös hivatal'!C53</f>
        <v>0</v>
      </c>
      <c r="D63" s="515">
        <f>'3.mell. közös hivatal'!D53</f>
        <v>0</v>
      </c>
      <c r="E63" s="515">
        <f>'3.mell. közös hivatal'!E53</f>
        <v>0</v>
      </c>
      <c r="F63" s="515">
        <f>'3.mell. közös hivatal'!F53</f>
        <v>0</v>
      </c>
      <c r="G63" s="515" t="e">
        <f>'3.mell. közös hivatal'!G53</f>
        <v>#DIV/0!</v>
      </c>
      <c r="H63" s="515">
        <f>'3.mell. közös hivatal'!H53</f>
        <v>0</v>
      </c>
      <c r="I63" s="529" t="e">
        <f t="shared" si="2"/>
        <v>#DIV/0!</v>
      </c>
    </row>
    <row r="64" spans="1:9" ht="12" customHeight="1">
      <c r="A64" s="324" t="s">
        <v>107</v>
      </c>
      <c r="B64" s="300" t="s">
        <v>399</v>
      </c>
      <c r="C64" s="515">
        <f>'3.mell. közös hivatal'!C54</f>
        <v>0</v>
      </c>
      <c r="D64" s="515">
        <f>'3.mell. közös hivatal'!D54</f>
        <v>0</v>
      </c>
      <c r="E64" s="515">
        <f>'3.mell. közös hivatal'!E54</f>
        <v>0</v>
      </c>
      <c r="F64" s="515">
        <f>'3.mell. közös hivatal'!F54</f>
        <v>0</v>
      </c>
      <c r="G64" s="515" t="e">
        <f>'3.mell. közös hivatal'!G54</f>
        <v>#DIV/0!</v>
      </c>
      <c r="H64" s="515">
        <f>'3.mell. közös hivatal'!H54</f>
        <v>0</v>
      </c>
      <c r="I64" s="529" t="e">
        <f t="shared" si="2"/>
        <v>#DIV/0!</v>
      </c>
    </row>
    <row r="65" spans="1:9" s="352" customFormat="1" ht="12" customHeight="1">
      <c r="A65" s="326" t="s">
        <v>109</v>
      </c>
      <c r="B65" s="351" t="s">
        <v>400</v>
      </c>
      <c r="C65" s="519">
        <f>'3.mell. közös hivatal'!C55</f>
        <v>0</v>
      </c>
      <c r="D65" s="519">
        <f>'3.mell. közös hivatal'!D55</f>
        <v>0</v>
      </c>
      <c r="E65" s="519">
        <f>'3.mell. közös hivatal'!E55</f>
        <v>0</v>
      </c>
      <c r="F65" s="519">
        <f>'3.mell. közös hivatal'!F55</f>
        <v>0</v>
      </c>
      <c r="G65" s="519" t="e">
        <f>'3.mell. közös hivatal'!G55</f>
        <v>#DIV/0!</v>
      </c>
      <c r="H65" s="519">
        <f>'3.mell. közös hivatal'!H55</f>
        <v>0</v>
      </c>
      <c r="I65" s="530" t="e">
        <f t="shared" si="2"/>
        <v>#DIV/0!</v>
      </c>
    </row>
    <row r="66" spans="1:9" ht="15" customHeight="1">
      <c r="A66" s="353" t="s">
        <v>116</v>
      </c>
      <c r="B66" s="354" t="s">
        <v>401</v>
      </c>
      <c r="C66" s="526">
        <f>+C50+C60</f>
        <v>41130858</v>
      </c>
      <c r="D66" s="526">
        <f>+D50+D60</f>
        <v>1715</v>
      </c>
      <c r="E66" s="526">
        <f>+E50+E60</f>
        <v>41132573</v>
      </c>
      <c r="F66" s="526">
        <f>+F50+F60</f>
        <v>20065</v>
      </c>
      <c r="G66" s="527">
        <f>F66/E66*100</f>
        <v>0.04878129068171835</v>
      </c>
      <c r="H66" s="526">
        <f>+H50+H60</f>
        <v>28062</v>
      </c>
      <c r="I66" s="546">
        <f t="shared" si="2"/>
        <v>0.06822330322005385</v>
      </c>
    </row>
    <row r="67" ht="12.75">
      <c r="C67" s="356"/>
    </row>
    <row r="68" spans="4:8" ht="12.75">
      <c r="D68" s="357"/>
      <c r="E68" s="357"/>
      <c r="F68" s="357"/>
      <c r="H68" s="357"/>
    </row>
  </sheetData>
  <sheetProtection formatCells="0"/>
  <printOptions horizontalCentered="1"/>
  <pageMargins left="0.5511811023622047" right="0.5511811023622047" top="0.4724409448818898" bottom="0.6692913385826772" header="0" footer="0"/>
  <pageSetup fitToHeight="0" horizontalDpi="600" verticalDpi="600" orientation="portrait" paperSize="9" r:id="rId1"/>
  <headerFooter alignWithMargins="0">
    <oddHeader>&amp;C&amp;"Times New Roman CE,Félkövér"&amp;12
&amp;10
</oddHead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I58"/>
  <sheetViews>
    <sheetView view="pageBreakPreview" zoomScale="140" zoomScaleNormal="140" zoomScaleSheetLayoutView="140" zoomScalePageLayoutView="0" workbookViewId="0" topLeftCell="A31">
      <selection activeCell="C57" sqref="C57"/>
    </sheetView>
  </sheetViews>
  <sheetFormatPr defaultColWidth="9.28125" defaultRowHeight="12.75"/>
  <cols>
    <col min="1" max="1" width="5.7109375" style="355" customWidth="1"/>
    <col min="2" max="2" width="52.7109375" style="350" customWidth="1"/>
    <col min="3" max="3" width="12.7109375" style="350" customWidth="1"/>
    <col min="4" max="4" width="9.7109375" style="350" hidden="1" customWidth="1"/>
    <col min="5" max="5" width="8.7109375" style="350" hidden="1" customWidth="1"/>
    <col min="6" max="7" width="9.7109375" style="350" hidden="1" customWidth="1"/>
    <col min="8" max="9" width="8.7109375" style="350" hidden="1" customWidth="1"/>
    <col min="10" max="16384" width="9.28125" style="350" customWidth="1"/>
  </cols>
  <sheetData>
    <row r="1" spans="1:9" s="255" customFormat="1" ht="21" customHeight="1">
      <c r="A1" s="253"/>
      <c r="B1" s="254"/>
      <c r="C1" s="441" t="s">
        <v>370</v>
      </c>
      <c r="G1" s="256" t="s">
        <v>370</v>
      </c>
      <c r="I1" s="256" t="s">
        <v>370</v>
      </c>
    </row>
    <row r="2" spans="1:9" s="261" customFormat="1" ht="21" customHeight="1" hidden="1">
      <c r="A2" s="258" t="s">
        <v>371</v>
      </c>
      <c r="B2" s="259"/>
      <c r="C2" s="260"/>
      <c r="D2" s="259"/>
      <c r="E2" s="259"/>
      <c r="F2" s="259"/>
      <c r="G2" s="259"/>
      <c r="H2" s="259"/>
      <c r="I2" s="259"/>
    </row>
    <row r="3" spans="1:9" s="261" customFormat="1" ht="25.5" customHeight="1">
      <c r="A3" s="547" t="s">
        <v>572</v>
      </c>
      <c r="B3" s="548"/>
      <c r="C3" s="549"/>
      <c r="D3" s="259"/>
      <c r="E3" s="259"/>
      <c r="F3" s="259"/>
      <c r="G3" s="259"/>
      <c r="H3" s="259"/>
      <c r="I3" s="259"/>
    </row>
    <row r="4" spans="1:9" s="261" customFormat="1" ht="21" customHeight="1" hidden="1">
      <c r="A4" s="258" t="s">
        <v>372</v>
      </c>
      <c r="B4" s="259"/>
      <c r="C4" s="260"/>
      <c r="D4" s="259"/>
      <c r="E4" s="259"/>
      <c r="F4" s="259"/>
      <c r="G4" s="259"/>
      <c r="H4" s="259"/>
      <c r="I4" s="259"/>
    </row>
    <row r="5" spans="1:9" s="267" customFormat="1" ht="15.75" customHeight="1">
      <c r="A5" s="265"/>
      <c r="B5" s="265"/>
      <c r="C5" s="102" t="s">
        <v>72</v>
      </c>
      <c r="D5" s="265"/>
      <c r="E5" s="265"/>
      <c r="F5" s="266"/>
      <c r="G5" s="104" t="s">
        <v>72</v>
      </c>
      <c r="H5" s="266"/>
      <c r="I5" s="104" t="s">
        <v>72</v>
      </c>
    </row>
    <row r="6" spans="1:9" s="270" customFormat="1" ht="36" customHeight="1">
      <c r="A6" s="389" t="s">
        <v>354</v>
      </c>
      <c r="B6" s="268" t="s">
        <v>355</v>
      </c>
      <c r="C6" s="235" t="s">
        <v>573</v>
      </c>
      <c r="D6" s="235" t="s">
        <v>75</v>
      </c>
      <c r="E6" s="235" t="s">
        <v>76</v>
      </c>
      <c r="F6" s="235" t="s">
        <v>77</v>
      </c>
      <c r="G6" s="269" t="s">
        <v>78</v>
      </c>
      <c r="H6" s="235" t="s">
        <v>373</v>
      </c>
      <c r="I6" s="388" t="s">
        <v>78</v>
      </c>
    </row>
    <row r="7" spans="1:9" s="318" customFormat="1" ht="12.75" customHeight="1">
      <c r="A7" s="271">
        <v>1</v>
      </c>
      <c r="B7" s="271">
        <v>2</v>
      </c>
      <c r="C7" s="271">
        <v>3</v>
      </c>
      <c r="D7" s="271">
        <v>4</v>
      </c>
      <c r="E7" s="271">
        <v>5</v>
      </c>
      <c r="F7" s="271">
        <v>6</v>
      </c>
      <c r="G7" s="316">
        <v>7</v>
      </c>
      <c r="H7" s="271">
        <v>8</v>
      </c>
      <c r="I7" s="317">
        <v>9</v>
      </c>
    </row>
    <row r="8" spans="1:9" s="318" customFormat="1" ht="15.75" customHeight="1">
      <c r="A8" s="273"/>
      <c r="B8" s="273" t="s">
        <v>356</v>
      </c>
      <c r="C8" s="319"/>
      <c r="D8" s="320"/>
      <c r="E8" s="320"/>
      <c r="F8" s="320"/>
      <c r="G8" s="320"/>
      <c r="H8" s="320"/>
      <c r="I8" s="320"/>
    </row>
    <row r="9" spans="1:9" s="323" customFormat="1" ht="12" customHeight="1">
      <c r="A9" s="321" t="s">
        <v>81</v>
      </c>
      <c r="B9" s="322" t="s">
        <v>374</v>
      </c>
      <c r="C9" s="474">
        <f>SUM(C10:C19)</f>
        <v>31000</v>
      </c>
      <c r="D9" s="474">
        <f>SUM(D10:D19)</f>
        <v>117</v>
      </c>
      <c r="E9" s="474">
        <f>SUM(E10:E19)</f>
        <v>31117</v>
      </c>
      <c r="F9" s="474">
        <f>SUM(F10:F19)</f>
        <v>217</v>
      </c>
      <c r="G9" s="514">
        <f aca="true" t="shared" si="0" ref="G9:G41">F9/E9*100</f>
        <v>0.6973679982003407</v>
      </c>
      <c r="H9" s="474">
        <f>SUM(H10:H19)</f>
        <v>279</v>
      </c>
      <c r="I9" s="514">
        <f aca="true" t="shared" si="1" ref="I9:I24">H9/E9*100</f>
        <v>0.8966159976861522</v>
      </c>
    </row>
    <row r="10" spans="1:9" s="323" customFormat="1" ht="12" customHeight="1">
      <c r="A10" s="324" t="s">
        <v>83</v>
      </c>
      <c r="B10" s="300" t="s">
        <v>151</v>
      </c>
      <c r="C10" s="515">
        <v>0</v>
      </c>
      <c r="D10" s="516">
        <v>26</v>
      </c>
      <c r="E10" s="516">
        <f aca="true" t="shared" si="2" ref="E10:E19">C10+D10</f>
        <v>26</v>
      </c>
      <c r="F10" s="516">
        <v>26</v>
      </c>
      <c r="G10" s="517">
        <f t="shared" si="0"/>
        <v>100</v>
      </c>
      <c r="H10" s="516">
        <v>26</v>
      </c>
      <c r="I10" s="518">
        <f t="shared" si="1"/>
        <v>100</v>
      </c>
    </row>
    <row r="11" spans="1:9" s="323" customFormat="1" ht="12" customHeight="1">
      <c r="A11" s="324" t="s">
        <v>86</v>
      </c>
      <c r="B11" s="300" t="s">
        <v>154</v>
      </c>
      <c r="C11" s="515">
        <v>30000</v>
      </c>
      <c r="D11" s="516">
        <v>91</v>
      </c>
      <c r="E11" s="516">
        <f t="shared" si="2"/>
        <v>30091</v>
      </c>
      <c r="F11" s="516">
        <v>191</v>
      </c>
      <c r="G11" s="518">
        <f t="shared" si="0"/>
        <v>0.6347412847695324</v>
      </c>
      <c r="H11" s="516">
        <v>244</v>
      </c>
      <c r="I11" s="518">
        <f t="shared" si="1"/>
        <v>0.810873683161078</v>
      </c>
    </row>
    <row r="12" spans="1:9" s="323" customFormat="1" ht="12" customHeight="1">
      <c r="A12" s="324" t="s">
        <v>89</v>
      </c>
      <c r="B12" s="300" t="s">
        <v>157</v>
      </c>
      <c r="C12" s="515">
        <v>0</v>
      </c>
      <c r="D12" s="516">
        <v>0</v>
      </c>
      <c r="E12" s="516">
        <f t="shared" si="2"/>
        <v>0</v>
      </c>
      <c r="F12" s="516">
        <v>0</v>
      </c>
      <c r="G12" s="517" t="e">
        <f t="shared" si="0"/>
        <v>#DIV/0!</v>
      </c>
      <c r="H12" s="516">
        <v>0</v>
      </c>
      <c r="I12" s="517" t="e">
        <f t="shared" si="1"/>
        <v>#DIV/0!</v>
      </c>
    </row>
    <row r="13" spans="1:9" s="323" customFormat="1" ht="12" customHeight="1">
      <c r="A13" s="324" t="s">
        <v>92</v>
      </c>
      <c r="B13" s="300" t="s">
        <v>160</v>
      </c>
      <c r="C13" s="515">
        <v>0</v>
      </c>
      <c r="D13" s="516">
        <v>0</v>
      </c>
      <c r="E13" s="516">
        <f t="shared" si="2"/>
        <v>0</v>
      </c>
      <c r="F13" s="516">
        <v>0</v>
      </c>
      <c r="G13" s="517" t="e">
        <f t="shared" si="0"/>
        <v>#DIV/0!</v>
      </c>
      <c r="H13" s="516">
        <v>0</v>
      </c>
      <c r="I13" s="517" t="e">
        <f t="shared" si="1"/>
        <v>#DIV/0!</v>
      </c>
    </row>
    <row r="14" spans="1:9" s="323" customFormat="1" ht="12" customHeight="1">
      <c r="A14" s="324" t="s">
        <v>95</v>
      </c>
      <c r="B14" s="300" t="s">
        <v>163</v>
      </c>
      <c r="C14" s="515">
        <v>0</v>
      </c>
      <c r="D14" s="516">
        <v>0</v>
      </c>
      <c r="E14" s="516">
        <f t="shared" si="2"/>
        <v>0</v>
      </c>
      <c r="F14" s="516">
        <v>0</v>
      </c>
      <c r="G14" s="517" t="e">
        <f t="shared" si="0"/>
        <v>#DIV/0!</v>
      </c>
      <c r="H14" s="516">
        <v>0</v>
      </c>
      <c r="I14" s="517" t="e">
        <f t="shared" si="1"/>
        <v>#DIV/0!</v>
      </c>
    </row>
    <row r="15" spans="1:9" s="323" customFormat="1" ht="12" customHeight="1">
      <c r="A15" s="324" t="s">
        <v>98</v>
      </c>
      <c r="B15" s="300" t="s">
        <v>375</v>
      </c>
      <c r="C15" s="515">
        <v>0</v>
      </c>
      <c r="D15" s="516">
        <v>0</v>
      </c>
      <c r="E15" s="516">
        <f t="shared" si="2"/>
        <v>0</v>
      </c>
      <c r="F15" s="516">
        <v>0</v>
      </c>
      <c r="G15" s="517" t="e">
        <f t="shared" si="0"/>
        <v>#DIV/0!</v>
      </c>
      <c r="H15" s="516">
        <v>8</v>
      </c>
      <c r="I15" s="517" t="e">
        <f t="shared" si="1"/>
        <v>#DIV/0!</v>
      </c>
    </row>
    <row r="16" spans="1:9" s="323" customFormat="1" ht="12" customHeight="1">
      <c r="A16" s="324" t="s">
        <v>275</v>
      </c>
      <c r="B16" s="300" t="s">
        <v>376</v>
      </c>
      <c r="C16" s="515">
        <v>0</v>
      </c>
      <c r="D16" s="516">
        <v>0</v>
      </c>
      <c r="E16" s="516">
        <f t="shared" si="2"/>
        <v>0</v>
      </c>
      <c r="F16" s="516">
        <v>0</v>
      </c>
      <c r="G16" s="517" t="e">
        <f t="shared" si="0"/>
        <v>#DIV/0!</v>
      </c>
      <c r="H16" s="516">
        <v>0</v>
      </c>
      <c r="I16" s="517" t="e">
        <f t="shared" si="1"/>
        <v>#DIV/0!</v>
      </c>
    </row>
    <row r="17" spans="1:9" s="323" customFormat="1" ht="12" customHeight="1">
      <c r="A17" s="324" t="s">
        <v>277</v>
      </c>
      <c r="B17" s="300" t="s">
        <v>171</v>
      </c>
      <c r="C17" s="515">
        <v>1000</v>
      </c>
      <c r="D17" s="516">
        <v>0</v>
      </c>
      <c r="E17" s="516">
        <f t="shared" si="2"/>
        <v>1000</v>
      </c>
      <c r="F17" s="516">
        <v>0</v>
      </c>
      <c r="G17" s="517">
        <f t="shared" si="0"/>
        <v>0</v>
      </c>
      <c r="H17" s="516">
        <v>1</v>
      </c>
      <c r="I17" s="517">
        <f t="shared" si="1"/>
        <v>0.1</v>
      </c>
    </row>
    <row r="18" spans="1:9" s="325" customFormat="1" ht="12" customHeight="1">
      <c r="A18" s="324" t="s">
        <v>279</v>
      </c>
      <c r="B18" s="300" t="s">
        <v>173</v>
      </c>
      <c r="C18" s="515">
        <v>0</v>
      </c>
      <c r="D18" s="516">
        <v>0</v>
      </c>
      <c r="E18" s="516">
        <f t="shared" si="2"/>
        <v>0</v>
      </c>
      <c r="F18" s="516">
        <v>0</v>
      </c>
      <c r="G18" s="517" t="e">
        <f t="shared" si="0"/>
        <v>#DIV/0!</v>
      </c>
      <c r="H18" s="516">
        <v>0</v>
      </c>
      <c r="I18" s="517" t="e">
        <f t="shared" si="1"/>
        <v>#DIV/0!</v>
      </c>
    </row>
    <row r="19" spans="1:9" s="325" customFormat="1" ht="12" customHeight="1">
      <c r="A19" s="324" t="s">
        <v>281</v>
      </c>
      <c r="B19" s="300" t="s">
        <v>175</v>
      </c>
      <c r="C19" s="515">
        <v>0</v>
      </c>
      <c r="D19" s="516">
        <v>0</v>
      </c>
      <c r="E19" s="516">
        <f t="shared" si="2"/>
        <v>0</v>
      </c>
      <c r="F19" s="516">
        <v>0</v>
      </c>
      <c r="G19" s="517" t="e">
        <f t="shared" si="0"/>
        <v>#DIV/0!</v>
      </c>
      <c r="H19" s="516">
        <v>0</v>
      </c>
      <c r="I19" s="517" t="e">
        <f t="shared" si="1"/>
        <v>#DIV/0!</v>
      </c>
    </row>
    <row r="20" spans="1:9" s="323" customFormat="1" ht="12" customHeight="1">
      <c r="A20" s="321" t="s">
        <v>101</v>
      </c>
      <c r="B20" s="322" t="s">
        <v>377</v>
      </c>
      <c r="C20" s="474">
        <f>SUM(C21:C23)</f>
        <v>0</v>
      </c>
      <c r="D20" s="474">
        <f>SUM(D21:D23)</f>
        <v>1598</v>
      </c>
      <c r="E20" s="474">
        <f>SUM(E21:E23)</f>
        <v>1598</v>
      </c>
      <c r="F20" s="474">
        <f>SUM(F21:F23)</f>
        <v>1598</v>
      </c>
      <c r="G20" s="514">
        <f t="shared" si="0"/>
        <v>100</v>
      </c>
      <c r="H20" s="474">
        <f>SUM(H21:H23)</f>
        <v>1662</v>
      </c>
      <c r="I20" s="514">
        <f t="shared" si="1"/>
        <v>104.00500625782227</v>
      </c>
    </row>
    <row r="21" spans="1:9" s="325" customFormat="1" ht="12" customHeight="1">
      <c r="A21" s="324" t="s">
        <v>103</v>
      </c>
      <c r="B21" s="300" t="s">
        <v>104</v>
      </c>
      <c r="C21" s="515">
        <v>0</v>
      </c>
      <c r="D21" s="516">
        <v>0</v>
      </c>
      <c r="E21" s="516">
        <f>C21+D21</f>
        <v>0</v>
      </c>
      <c r="F21" s="516">
        <v>0</v>
      </c>
      <c r="G21" s="517" t="e">
        <f t="shared" si="0"/>
        <v>#DIV/0!</v>
      </c>
      <c r="H21" s="516">
        <v>0</v>
      </c>
      <c r="I21" s="517" t="e">
        <f t="shared" si="1"/>
        <v>#DIV/0!</v>
      </c>
    </row>
    <row r="22" spans="1:9" s="325" customFormat="1" ht="12" customHeight="1">
      <c r="A22" s="324" t="s">
        <v>105</v>
      </c>
      <c r="B22" s="310" t="s">
        <v>378</v>
      </c>
      <c r="C22" s="515">
        <v>0</v>
      </c>
      <c r="D22" s="516">
        <v>0</v>
      </c>
      <c r="E22" s="516">
        <f>C22+D22</f>
        <v>0</v>
      </c>
      <c r="F22" s="516">
        <v>0</v>
      </c>
      <c r="G22" s="517" t="e">
        <f t="shared" si="0"/>
        <v>#DIV/0!</v>
      </c>
      <c r="H22" s="516">
        <v>0</v>
      </c>
      <c r="I22" s="517" t="e">
        <f t="shared" si="1"/>
        <v>#DIV/0!</v>
      </c>
    </row>
    <row r="23" spans="1:9" s="325" customFormat="1" ht="12" customHeight="1">
      <c r="A23" s="324" t="s">
        <v>107</v>
      </c>
      <c r="B23" s="310" t="s">
        <v>379</v>
      </c>
      <c r="C23" s="515">
        <v>0</v>
      </c>
      <c r="D23" s="516">
        <v>1598</v>
      </c>
      <c r="E23" s="516">
        <f>C23+D23</f>
        <v>1598</v>
      </c>
      <c r="F23" s="516">
        <v>1598</v>
      </c>
      <c r="G23" s="518">
        <f t="shared" si="0"/>
        <v>100</v>
      </c>
      <c r="H23" s="516">
        <v>1662</v>
      </c>
      <c r="I23" s="518">
        <f t="shared" si="1"/>
        <v>104.00500625782227</v>
      </c>
    </row>
    <row r="24" spans="1:9" s="327" customFormat="1" ht="12" customHeight="1">
      <c r="A24" s="326" t="s">
        <v>109</v>
      </c>
      <c r="B24" s="196" t="s">
        <v>380</v>
      </c>
      <c r="C24" s="519">
        <v>0</v>
      </c>
      <c r="D24" s="520">
        <v>0</v>
      </c>
      <c r="E24" s="516">
        <f>C24+D24</f>
        <v>0</v>
      </c>
      <c r="F24" s="520">
        <v>0</v>
      </c>
      <c r="G24" s="517" t="e">
        <f t="shared" si="0"/>
        <v>#DIV/0!</v>
      </c>
      <c r="H24" s="520">
        <v>0</v>
      </c>
      <c r="I24" s="521" t="e">
        <f t="shared" si="1"/>
        <v>#DIV/0!</v>
      </c>
    </row>
    <row r="25" spans="1:9" s="325" customFormat="1" ht="12" customHeight="1">
      <c r="A25" s="269" t="s">
        <v>116</v>
      </c>
      <c r="B25" s="328" t="s">
        <v>381</v>
      </c>
      <c r="C25" s="474">
        <v>0</v>
      </c>
      <c r="D25" s="522"/>
      <c r="E25" s="474">
        <f>C25+D25</f>
        <v>0</v>
      </c>
      <c r="F25" s="522"/>
      <c r="G25" s="523" t="e">
        <f t="shared" si="0"/>
        <v>#DIV/0!</v>
      </c>
      <c r="H25" s="522">
        <v>0</v>
      </c>
      <c r="I25" s="522"/>
    </row>
    <row r="26" spans="1:9" s="325" customFormat="1" ht="12" customHeight="1">
      <c r="A26" s="269" t="s">
        <v>319</v>
      </c>
      <c r="B26" s="328" t="s">
        <v>382</v>
      </c>
      <c r="C26" s="474">
        <f>C27+C28</f>
        <v>0</v>
      </c>
      <c r="D26" s="474">
        <f>D27+D28</f>
        <v>0</v>
      </c>
      <c r="E26" s="474">
        <f>E27+E28</f>
        <v>0</v>
      </c>
      <c r="F26" s="474">
        <f>F27+F28</f>
        <v>0</v>
      </c>
      <c r="G26" s="523" t="e">
        <f t="shared" si="0"/>
        <v>#DIV/0!</v>
      </c>
      <c r="H26" s="474">
        <f>H27+H28</f>
        <v>0</v>
      </c>
      <c r="I26" s="523" t="e">
        <f aca="true" t="shared" si="3" ref="I26:I41">H26/E26*100</f>
        <v>#DIV/0!</v>
      </c>
    </row>
    <row r="27" spans="1:9" s="325" customFormat="1" ht="12" customHeight="1">
      <c r="A27" s="324" t="s">
        <v>132</v>
      </c>
      <c r="B27" s="310" t="s">
        <v>378</v>
      </c>
      <c r="C27" s="515">
        <v>0</v>
      </c>
      <c r="D27" s="516">
        <v>0</v>
      </c>
      <c r="E27" s="516">
        <f>C27+D27</f>
        <v>0</v>
      </c>
      <c r="F27" s="516">
        <v>0</v>
      </c>
      <c r="G27" s="517" t="e">
        <f t="shared" si="0"/>
        <v>#DIV/0!</v>
      </c>
      <c r="H27" s="516">
        <v>0</v>
      </c>
      <c r="I27" s="517" t="e">
        <f t="shared" si="3"/>
        <v>#DIV/0!</v>
      </c>
    </row>
    <row r="28" spans="1:9" s="325" customFormat="1" ht="12" customHeight="1">
      <c r="A28" s="324" t="s">
        <v>139</v>
      </c>
      <c r="B28" s="310" t="s">
        <v>383</v>
      </c>
      <c r="C28" s="515">
        <v>0</v>
      </c>
      <c r="D28" s="516">
        <v>0</v>
      </c>
      <c r="E28" s="516">
        <f>C28+D28</f>
        <v>0</v>
      </c>
      <c r="F28" s="516">
        <v>0</v>
      </c>
      <c r="G28" s="517" t="e">
        <f t="shared" si="0"/>
        <v>#DIV/0!</v>
      </c>
      <c r="H28" s="516">
        <v>0</v>
      </c>
      <c r="I28" s="517" t="e">
        <f t="shared" si="3"/>
        <v>#DIV/0!</v>
      </c>
    </row>
    <row r="29" spans="1:9" s="325" customFormat="1" ht="12" customHeight="1">
      <c r="A29" s="326" t="s">
        <v>142</v>
      </c>
      <c r="B29" s="329" t="s">
        <v>384</v>
      </c>
      <c r="C29" s="519">
        <v>0</v>
      </c>
      <c r="D29" s="520">
        <v>0</v>
      </c>
      <c r="E29" s="520">
        <f>C29+D29</f>
        <v>0</v>
      </c>
      <c r="F29" s="520">
        <v>0</v>
      </c>
      <c r="G29" s="517" t="e">
        <f t="shared" si="0"/>
        <v>#DIV/0!</v>
      </c>
      <c r="H29" s="520">
        <v>0</v>
      </c>
      <c r="I29" s="521" t="e">
        <f t="shared" si="3"/>
        <v>#DIV/0!</v>
      </c>
    </row>
    <row r="30" spans="1:9" s="325" customFormat="1" ht="12" customHeight="1">
      <c r="A30" s="269" t="s">
        <v>148</v>
      </c>
      <c r="B30" s="328" t="s">
        <v>385</v>
      </c>
      <c r="C30" s="474">
        <f>C31+C32+C33</f>
        <v>0</v>
      </c>
      <c r="D30" s="474">
        <f>D31+D32+D33</f>
        <v>0</v>
      </c>
      <c r="E30" s="474">
        <f>E31+E32+E33</f>
        <v>0</v>
      </c>
      <c r="F30" s="474">
        <f>F31+F32+F33</f>
        <v>0</v>
      </c>
      <c r="G30" s="523" t="e">
        <f t="shared" si="0"/>
        <v>#DIV/0!</v>
      </c>
      <c r="H30" s="474">
        <f>H31+H32+H33</f>
        <v>0</v>
      </c>
      <c r="I30" s="523" t="e">
        <f t="shared" si="3"/>
        <v>#DIV/0!</v>
      </c>
    </row>
    <row r="31" spans="1:9" s="325" customFormat="1" ht="12" customHeight="1">
      <c r="A31" s="324" t="s">
        <v>150</v>
      </c>
      <c r="B31" s="300" t="s">
        <v>180</v>
      </c>
      <c r="C31" s="515">
        <v>0</v>
      </c>
      <c r="D31" s="516">
        <v>0</v>
      </c>
      <c r="E31" s="516">
        <f>C31+D31</f>
        <v>0</v>
      </c>
      <c r="F31" s="516">
        <v>0</v>
      </c>
      <c r="G31" s="517" t="e">
        <f t="shared" si="0"/>
        <v>#DIV/0!</v>
      </c>
      <c r="H31" s="516">
        <v>0</v>
      </c>
      <c r="I31" s="517" t="e">
        <f t="shared" si="3"/>
        <v>#DIV/0!</v>
      </c>
    </row>
    <row r="32" spans="1:9" s="325" customFormat="1" ht="12" customHeight="1">
      <c r="A32" s="324" t="s">
        <v>153</v>
      </c>
      <c r="B32" s="300" t="s">
        <v>350</v>
      </c>
      <c r="C32" s="515">
        <v>0</v>
      </c>
      <c r="D32" s="516">
        <v>0</v>
      </c>
      <c r="E32" s="516">
        <f>C32+D32</f>
        <v>0</v>
      </c>
      <c r="F32" s="516">
        <v>0</v>
      </c>
      <c r="G32" s="517" t="e">
        <f t="shared" si="0"/>
        <v>#DIV/0!</v>
      </c>
      <c r="H32" s="516">
        <v>0</v>
      </c>
      <c r="I32" s="517" t="e">
        <f t="shared" si="3"/>
        <v>#DIV/0!</v>
      </c>
    </row>
    <row r="33" spans="1:9" s="325" customFormat="1" ht="12" customHeight="1">
      <c r="A33" s="324" t="s">
        <v>156</v>
      </c>
      <c r="B33" s="300" t="s">
        <v>183</v>
      </c>
      <c r="C33" s="515">
        <v>0</v>
      </c>
      <c r="D33" s="516">
        <v>0</v>
      </c>
      <c r="E33" s="516">
        <f>C33+D33</f>
        <v>0</v>
      </c>
      <c r="F33" s="516">
        <v>0</v>
      </c>
      <c r="G33" s="517" t="e">
        <f t="shared" si="0"/>
        <v>#DIV/0!</v>
      </c>
      <c r="H33" s="516">
        <v>0</v>
      </c>
      <c r="I33" s="517" t="e">
        <f t="shared" si="3"/>
        <v>#DIV/0!</v>
      </c>
    </row>
    <row r="34" spans="1:9" s="323" customFormat="1" ht="12" customHeight="1">
      <c r="A34" s="269" t="s">
        <v>177</v>
      </c>
      <c r="B34" s="328" t="s">
        <v>386</v>
      </c>
      <c r="C34" s="474">
        <v>0</v>
      </c>
      <c r="D34" s="458">
        <v>0</v>
      </c>
      <c r="E34" s="458">
        <f>C34+D34</f>
        <v>0</v>
      </c>
      <c r="F34" s="458">
        <v>0</v>
      </c>
      <c r="G34" s="523" t="e">
        <f t="shared" si="0"/>
        <v>#DIV/0!</v>
      </c>
      <c r="H34" s="458">
        <v>0</v>
      </c>
      <c r="I34" s="523" t="e">
        <f t="shared" si="3"/>
        <v>#DIV/0!</v>
      </c>
    </row>
    <row r="35" spans="1:9" s="323" customFormat="1" ht="12" customHeight="1">
      <c r="A35" s="269" t="s">
        <v>331</v>
      </c>
      <c r="B35" s="328" t="s">
        <v>387</v>
      </c>
      <c r="C35" s="474">
        <v>0</v>
      </c>
      <c r="D35" s="458">
        <v>0</v>
      </c>
      <c r="E35" s="458">
        <f>C35+D35</f>
        <v>0</v>
      </c>
      <c r="F35" s="458">
        <v>0</v>
      </c>
      <c r="G35" s="523" t="e">
        <f t="shared" si="0"/>
        <v>#DIV/0!</v>
      </c>
      <c r="H35" s="458">
        <v>0</v>
      </c>
      <c r="I35" s="523" t="e">
        <f t="shared" si="3"/>
        <v>#DIV/0!</v>
      </c>
    </row>
    <row r="36" spans="1:9" s="323" customFormat="1" ht="12" customHeight="1">
      <c r="A36" s="330" t="s">
        <v>200</v>
      </c>
      <c r="B36" s="331" t="s">
        <v>388</v>
      </c>
      <c r="C36" s="524">
        <f>+C9+C20+C25+C26+C30+C34+C35</f>
        <v>31000</v>
      </c>
      <c r="D36" s="524">
        <f>+D9+D20+D25+D26+D30+D34+D35</f>
        <v>1715</v>
      </c>
      <c r="E36" s="524">
        <f>+E9+E20+E25+E26+E30+E34+E35</f>
        <v>32715</v>
      </c>
      <c r="F36" s="524">
        <f>+F9+F20+F25+F26+F30+F34+F35</f>
        <v>1815</v>
      </c>
      <c r="G36" s="525">
        <f t="shared" si="0"/>
        <v>5.547913801008711</v>
      </c>
      <c r="H36" s="524">
        <f>+H9+H20+H25+H26+H30+H34+H35</f>
        <v>1941</v>
      </c>
      <c r="I36" s="525">
        <f t="shared" si="3"/>
        <v>5.933058230169647</v>
      </c>
    </row>
    <row r="37" spans="1:9" s="323" customFormat="1" ht="12" customHeight="1">
      <c r="A37" s="332" t="s">
        <v>211</v>
      </c>
      <c r="B37" s="331" t="s">
        <v>389</v>
      </c>
      <c r="C37" s="524">
        <f>+C38+C39+C40</f>
        <v>41099858</v>
      </c>
      <c r="D37" s="524">
        <f>+D38+D39+D40</f>
        <v>0</v>
      </c>
      <c r="E37" s="524">
        <f>+E38+E39+E40</f>
        <v>41099858</v>
      </c>
      <c r="F37" s="524">
        <f>+F38+F39+F40</f>
        <v>18840</v>
      </c>
      <c r="G37" s="525">
        <f t="shared" si="0"/>
        <v>0.04583957443356617</v>
      </c>
      <c r="H37" s="524">
        <f>+H38+H39+H40</f>
        <v>26289</v>
      </c>
      <c r="I37" s="525">
        <f t="shared" si="3"/>
        <v>0.06396372464352554</v>
      </c>
    </row>
    <row r="38" spans="1:9" s="323" customFormat="1" ht="12" customHeight="1">
      <c r="A38" s="324" t="s">
        <v>390</v>
      </c>
      <c r="B38" s="300" t="s">
        <v>391</v>
      </c>
      <c r="C38" s="515">
        <v>1015858</v>
      </c>
      <c r="D38" s="516">
        <v>0</v>
      </c>
      <c r="E38" s="516">
        <f>C38+D38</f>
        <v>1015858</v>
      </c>
      <c r="F38" s="516">
        <v>0</v>
      </c>
      <c r="G38" s="517">
        <f t="shared" si="0"/>
        <v>0</v>
      </c>
      <c r="H38" s="516">
        <v>0</v>
      </c>
      <c r="I38" s="517">
        <f t="shared" si="3"/>
        <v>0</v>
      </c>
    </row>
    <row r="39" spans="1:9" s="323" customFormat="1" ht="12" customHeight="1">
      <c r="A39" s="324" t="s">
        <v>392</v>
      </c>
      <c r="B39" s="300" t="s">
        <v>393</v>
      </c>
      <c r="C39" s="515">
        <v>0</v>
      </c>
      <c r="D39" s="516">
        <v>0</v>
      </c>
      <c r="E39" s="516">
        <f>C39+D39</f>
        <v>0</v>
      </c>
      <c r="F39" s="516">
        <v>0</v>
      </c>
      <c r="G39" s="517" t="e">
        <f t="shared" si="0"/>
        <v>#DIV/0!</v>
      </c>
      <c r="H39" s="516">
        <v>0</v>
      </c>
      <c r="I39" s="517" t="e">
        <f t="shared" si="3"/>
        <v>#DIV/0!</v>
      </c>
    </row>
    <row r="40" spans="1:9" s="325" customFormat="1" ht="12" customHeight="1">
      <c r="A40" s="324" t="s">
        <v>394</v>
      </c>
      <c r="B40" s="300" t="s">
        <v>395</v>
      </c>
      <c r="C40" s="515">
        <v>40084000</v>
      </c>
      <c r="D40" s="516">
        <v>0</v>
      </c>
      <c r="E40" s="516">
        <f>C40+D40</f>
        <v>40084000</v>
      </c>
      <c r="F40" s="516">
        <v>18840</v>
      </c>
      <c r="G40" s="518">
        <f t="shared" si="0"/>
        <v>0.047001297275720985</v>
      </c>
      <c r="H40" s="516">
        <v>26289</v>
      </c>
      <c r="I40" s="518">
        <f t="shared" si="3"/>
        <v>0.06558477197884442</v>
      </c>
    </row>
    <row r="41" spans="1:9" s="325" customFormat="1" ht="15" customHeight="1">
      <c r="A41" s="312" t="s">
        <v>343</v>
      </c>
      <c r="B41" s="333" t="s">
        <v>396</v>
      </c>
      <c r="C41" s="526">
        <f>+C36+C37</f>
        <v>41130858</v>
      </c>
      <c r="D41" s="526">
        <f>+D36+D37</f>
        <v>1715</v>
      </c>
      <c r="E41" s="526">
        <f>+E36+E37</f>
        <v>41132573</v>
      </c>
      <c r="F41" s="526">
        <f>+F36+F37</f>
        <v>20655</v>
      </c>
      <c r="G41" s="527">
        <f t="shared" si="0"/>
        <v>0.05021567700129044</v>
      </c>
      <c r="H41" s="526">
        <f>+H36+H37</f>
        <v>28230</v>
      </c>
      <c r="I41" s="527">
        <f t="shared" si="3"/>
        <v>0.06863173864664388</v>
      </c>
    </row>
    <row r="42" spans="1:9" s="338" customFormat="1" ht="15" customHeight="1">
      <c r="A42" s="334"/>
      <c r="B42" s="335"/>
      <c r="C42" s="336"/>
      <c r="D42" s="337"/>
      <c r="E42" s="337"/>
      <c r="F42" s="337"/>
      <c r="G42" s="337"/>
      <c r="H42" s="337"/>
      <c r="I42" s="337"/>
    </row>
    <row r="43" spans="1:9" s="343" customFormat="1" ht="12.75">
      <c r="A43" s="339"/>
      <c r="B43" s="340"/>
      <c r="C43" s="341"/>
      <c r="D43" s="342"/>
      <c r="E43" s="342"/>
      <c r="F43" s="342"/>
      <c r="G43" s="342"/>
      <c r="H43" s="342"/>
      <c r="I43" s="342"/>
    </row>
    <row r="44" spans="1:9" s="348" customFormat="1" ht="16.5" customHeight="1">
      <c r="A44" s="344"/>
      <c r="B44" s="345" t="s">
        <v>362</v>
      </c>
      <c r="C44" s="346"/>
      <c r="D44" s="347"/>
      <c r="E44" s="347"/>
      <c r="F44" s="347"/>
      <c r="G44" s="347"/>
      <c r="H44" s="347"/>
      <c r="I44" s="347"/>
    </row>
    <row r="45" spans="1:9" s="349" customFormat="1" ht="12" customHeight="1">
      <c r="A45" s="269" t="s">
        <v>81</v>
      </c>
      <c r="B45" s="328" t="s">
        <v>397</v>
      </c>
      <c r="C45" s="474">
        <f>SUM(C46:C50)</f>
        <v>41130858</v>
      </c>
      <c r="D45" s="474">
        <f>SUM(D46:D50)</f>
        <v>1715</v>
      </c>
      <c r="E45" s="474">
        <f>SUM(E46:E50)</f>
        <v>41132573</v>
      </c>
      <c r="F45" s="474">
        <f>SUM(F46:F50)</f>
        <v>20065</v>
      </c>
      <c r="G45" s="514">
        <f aca="true" t="shared" si="4" ref="G45:G56">F45/E45*100</f>
        <v>0.04878129068171835</v>
      </c>
      <c r="H45" s="474">
        <f>SUM(H46:H50)</f>
        <v>28054</v>
      </c>
      <c r="I45" s="514">
        <f aca="true" t="shared" si="5" ref="I45:I56">H45/E45*100</f>
        <v>0.06820385391402575</v>
      </c>
    </row>
    <row r="46" spans="1:9" ht="12" customHeight="1">
      <c r="A46" s="324" t="s">
        <v>83</v>
      </c>
      <c r="B46" s="300" t="s">
        <v>268</v>
      </c>
      <c r="C46" s="515">
        <v>29320000</v>
      </c>
      <c r="D46" s="516">
        <v>1272</v>
      </c>
      <c r="E46" s="516">
        <f>C46+D46</f>
        <v>29321272</v>
      </c>
      <c r="F46" s="516">
        <v>13451</v>
      </c>
      <c r="G46" s="518">
        <f t="shared" si="4"/>
        <v>0.04587454459683741</v>
      </c>
      <c r="H46" s="516">
        <v>18519</v>
      </c>
      <c r="I46" s="518">
        <f t="shared" si="5"/>
        <v>0.06315892434680187</v>
      </c>
    </row>
    <row r="47" spans="1:9" ht="12" customHeight="1">
      <c r="A47" s="324" t="s">
        <v>86</v>
      </c>
      <c r="B47" s="300" t="s">
        <v>269</v>
      </c>
      <c r="C47" s="515">
        <v>7500000</v>
      </c>
      <c r="D47" s="516">
        <v>343</v>
      </c>
      <c r="E47" s="516">
        <f>C47+D47</f>
        <v>7500343</v>
      </c>
      <c r="F47" s="516">
        <v>3540</v>
      </c>
      <c r="G47" s="518">
        <f t="shared" si="4"/>
        <v>0.04719784148538274</v>
      </c>
      <c r="H47" s="516">
        <v>5262</v>
      </c>
      <c r="I47" s="518">
        <f t="shared" si="5"/>
        <v>0.0701567914960689</v>
      </c>
    </row>
    <row r="48" spans="1:9" ht="12" customHeight="1">
      <c r="A48" s="324" t="s">
        <v>89</v>
      </c>
      <c r="B48" s="300" t="s">
        <v>271</v>
      </c>
      <c r="C48" s="515">
        <v>4310858</v>
      </c>
      <c r="D48" s="516">
        <v>100</v>
      </c>
      <c r="E48" s="516">
        <f>C48+D48</f>
        <v>4310958</v>
      </c>
      <c r="F48" s="516">
        <v>3074</v>
      </c>
      <c r="G48" s="518">
        <f t="shared" si="4"/>
        <v>0.07130665620031557</v>
      </c>
      <c r="H48" s="516">
        <v>3914</v>
      </c>
      <c r="I48" s="518">
        <f t="shared" si="5"/>
        <v>0.09079188430970564</v>
      </c>
    </row>
    <row r="49" spans="1:9" ht="12" customHeight="1">
      <c r="A49" s="324" t="s">
        <v>92</v>
      </c>
      <c r="B49" s="300" t="s">
        <v>475</v>
      </c>
      <c r="C49" s="515">
        <v>0</v>
      </c>
      <c r="D49" s="516">
        <v>0</v>
      </c>
      <c r="E49" s="516">
        <f>C49+D49</f>
        <v>0</v>
      </c>
      <c r="F49" s="516">
        <v>0</v>
      </c>
      <c r="G49" s="517" t="e">
        <f t="shared" si="4"/>
        <v>#DIV/0!</v>
      </c>
      <c r="H49" s="516">
        <v>0</v>
      </c>
      <c r="I49" s="517" t="e">
        <f t="shared" si="5"/>
        <v>#DIV/0!</v>
      </c>
    </row>
    <row r="50" spans="1:9" ht="12" customHeight="1">
      <c r="A50" s="324" t="s">
        <v>95</v>
      </c>
      <c r="B50" s="300" t="s">
        <v>273</v>
      </c>
      <c r="C50" s="515">
        <v>0</v>
      </c>
      <c r="D50" s="516">
        <v>0</v>
      </c>
      <c r="E50" s="516">
        <f>C50+D50</f>
        <v>0</v>
      </c>
      <c r="F50" s="516">
        <v>0</v>
      </c>
      <c r="G50" s="517" t="e">
        <f t="shared" si="4"/>
        <v>#DIV/0!</v>
      </c>
      <c r="H50" s="516">
        <v>359</v>
      </c>
      <c r="I50" s="517" t="e">
        <f t="shared" si="5"/>
        <v>#DIV/0!</v>
      </c>
    </row>
    <row r="51" spans="1:9" ht="12" customHeight="1">
      <c r="A51" s="269" t="s">
        <v>101</v>
      </c>
      <c r="B51" s="328" t="s">
        <v>398</v>
      </c>
      <c r="C51" s="474">
        <f>SUM(C52:C54)</f>
        <v>0</v>
      </c>
      <c r="D51" s="474">
        <f>SUM(D52:D54)</f>
        <v>0</v>
      </c>
      <c r="E51" s="474">
        <f>SUM(E52:E54)</f>
        <v>0</v>
      </c>
      <c r="F51" s="474">
        <f>SUM(F52:F54)</f>
        <v>0</v>
      </c>
      <c r="G51" s="523" t="e">
        <f t="shared" si="4"/>
        <v>#DIV/0!</v>
      </c>
      <c r="H51" s="474">
        <f>SUM(H52:H54)</f>
        <v>8</v>
      </c>
      <c r="I51" s="523" t="e">
        <f t="shared" si="5"/>
        <v>#DIV/0!</v>
      </c>
    </row>
    <row r="52" spans="1:9" s="349" customFormat="1" ht="12" customHeight="1">
      <c r="A52" s="324" t="s">
        <v>103</v>
      </c>
      <c r="B52" s="300" t="s">
        <v>294</v>
      </c>
      <c r="C52" s="515">
        <v>0</v>
      </c>
      <c r="D52" s="520">
        <v>0</v>
      </c>
      <c r="E52" s="520">
        <f>C52+D52</f>
        <v>0</v>
      </c>
      <c r="F52" s="520">
        <v>0</v>
      </c>
      <c r="G52" s="517" t="e">
        <f t="shared" si="4"/>
        <v>#DIV/0!</v>
      </c>
      <c r="H52" s="520">
        <v>8</v>
      </c>
      <c r="I52" s="517" t="e">
        <f t="shared" si="5"/>
        <v>#DIV/0!</v>
      </c>
    </row>
    <row r="53" spans="1:9" ht="12" customHeight="1">
      <c r="A53" s="324" t="s">
        <v>105</v>
      </c>
      <c r="B53" s="300" t="s">
        <v>296</v>
      </c>
      <c r="C53" s="515">
        <v>0</v>
      </c>
      <c r="D53" s="516">
        <v>0</v>
      </c>
      <c r="E53" s="520">
        <f>C53+D53</f>
        <v>0</v>
      </c>
      <c r="F53" s="516">
        <v>0</v>
      </c>
      <c r="G53" s="517" t="e">
        <f t="shared" si="4"/>
        <v>#DIV/0!</v>
      </c>
      <c r="H53" s="516">
        <v>0</v>
      </c>
      <c r="I53" s="517" t="e">
        <f t="shared" si="5"/>
        <v>#DIV/0!</v>
      </c>
    </row>
    <row r="54" spans="1:9" ht="12" customHeight="1">
      <c r="A54" s="324" t="s">
        <v>107</v>
      </c>
      <c r="B54" s="300" t="s">
        <v>399</v>
      </c>
      <c r="C54" s="515">
        <v>0</v>
      </c>
      <c r="D54" s="516">
        <v>0</v>
      </c>
      <c r="E54" s="520">
        <f>C54+D54</f>
        <v>0</v>
      </c>
      <c r="F54" s="516">
        <v>0</v>
      </c>
      <c r="G54" s="517" t="e">
        <f t="shared" si="4"/>
        <v>#DIV/0!</v>
      </c>
      <c r="H54" s="516">
        <v>0</v>
      </c>
      <c r="I54" s="517" t="e">
        <f t="shared" si="5"/>
        <v>#DIV/0!</v>
      </c>
    </row>
    <row r="55" spans="1:9" s="352" customFormat="1" ht="12" customHeight="1">
      <c r="A55" s="326" t="s">
        <v>109</v>
      </c>
      <c r="B55" s="351" t="s">
        <v>400</v>
      </c>
      <c r="C55" s="519">
        <v>0</v>
      </c>
      <c r="D55" s="520">
        <v>0</v>
      </c>
      <c r="E55" s="520">
        <f>C55+D55</f>
        <v>0</v>
      </c>
      <c r="F55" s="520">
        <v>0</v>
      </c>
      <c r="G55" s="521" t="e">
        <f t="shared" si="4"/>
        <v>#DIV/0!</v>
      </c>
      <c r="H55" s="520">
        <v>0</v>
      </c>
      <c r="I55" s="521" t="e">
        <f t="shared" si="5"/>
        <v>#DIV/0!</v>
      </c>
    </row>
    <row r="56" spans="1:9" ht="15" customHeight="1">
      <c r="A56" s="353" t="s">
        <v>116</v>
      </c>
      <c r="B56" s="354" t="s">
        <v>401</v>
      </c>
      <c r="C56" s="526">
        <f>+C45+C51</f>
        <v>41130858</v>
      </c>
      <c r="D56" s="526">
        <f>+D45+D51</f>
        <v>1715</v>
      </c>
      <c r="E56" s="526">
        <f>+E45+E51</f>
        <v>41132573</v>
      </c>
      <c r="F56" s="526">
        <f>+F45+F51</f>
        <v>20065</v>
      </c>
      <c r="G56" s="527">
        <f t="shared" si="4"/>
        <v>0.04878129068171835</v>
      </c>
      <c r="H56" s="526">
        <f>+H45+H51</f>
        <v>28062</v>
      </c>
      <c r="I56" s="527">
        <f t="shared" si="5"/>
        <v>0.06822330322005385</v>
      </c>
    </row>
    <row r="57" ht="12.75">
      <c r="C57" s="356"/>
    </row>
    <row r="58" spans="4:8" ht="12.75">
      <c r="D58" s="357"/>
      <c r="E58" s="357"/>
      <c r="F58" s="357"/>
      <c r="H58" s="357"/>
    </row>
  </sheetData>
  <sheetProtection formatCells="0"/>
  <printOptions horizontalCentered="1"/>
  <pageMargins left="0.5511811023622047" right="0.5511811023622047" top="0.4724409448818898" bottom="0.6692913385826772" header="0" footer="0"/>
  <pageSetup fitToHeight="0" fitToWidth="1" horizontalDpi="600" verticalDpi="600" orientation="portrait" paperSize="9" r:id="rId1"/>
  <headerFooter alignWithMargins="0">
    <oddHeader>&amp;C&amp;"Times New Roman CE,Félkövér"&amp;12
&amp;10
</oddHeader>
  </headerFooter>
</worksheet>
</file>

<file path=xl/worksheets/sheet9.xml><?xml version="1.0" encoding="utf-8"?>
<worksheet xmlns="http://schemas.openxmlformats.org/spreadsheetml/2006/main" xmlns:r="http://schemas.openxmlformats.org/officeDocument/2006/relationships">
  <sheetPr>
    <tabColor indexed="47"/>
  </sheetPr>
  <dimension ref="A1:AC34"/>
  <sheetViews>
    <sheetView view="pageBreakPreview" zoomScale="117" zoomScaleSheetLayoutView="117" zoomScalePageLayoutView="0" workbookViewId="0" topLeftCell="A9">
      <selection activeCell="J32" sqref="J32"/>
    </sheetView>
  </sheetViews>
  <sheetFormatPr defaultColWidth="9.140625" defaultRowHeight="18.75" customHeight="1"/>
  <cols>
    <col min="1" max="1" width="4.7109375" style="556" customWidth="1"/>
    <col min="2" max="2" width="24.57421875" style="589" customWidth="1"/>
    <col min="3" max="14" width="7.7109375" style="556" customWidth="1"/>
    <col min="15" max="15" width="8.7109375" style="556" customWidth="1"/>
  </cols>
  <sheetData>
    <row r="1" spans="1:15" ht="12" customHeight="1">
      <c r="A1" s="554"/>
      <c r="B1" s="555"/>
      <c r="C1" s="554"/>
      <c r="D1" s="554"/>
      <c r="E1" s="554"/>
      <c r="F1" s="554"/>
      <c r="G1" s="554"/>
      <c r="H1" s="554"/>
      <c r="I1" s="554"/>
      <c r="J1" s="554"/>
      <c r="K1" s="554"/>
      <c r="L1" s="554"/>
      <c r="M1" s="554"/>
      <c r="O1" s="557" t="s">
        <v>423</v>
      </c>
    </row>
    <row r="2" spans="1:15" ht="15.75" customHeight="1">
      <c r="A2" s="558" t="s">
        <v>563</v>
      </c>
      <c r="B2" s="559"/>
      <c r="C2" s="558"/>
      <c r="D2" s="558"/>
      <c r="E2" s="558"/>
      <c r="F2" s="558"/>
      <c r="G2" s="558"/>
      <c r="H2" s="558"/>
      <c r="I2" s="558"/>
      <c r="J2" s="558"/>
      <c r="K2" s="558"/>
      <c r="L2" s="558"/>
      <c r="M2" s="558"/>
      <c r="N2" s="558"/>
      <c r="O2" s="558"/>
    </row>
    <row r="3" spans="1:15" ht="7.5" customHeight="1">
      <c r="A3" s="554"/>
      <c r="B3" s="555"/>
      <c r="C3" s="554"/>
      <c r="D3" s="554"/>
      <c r="E3" s="554"/>
      <c r="F3" s="554"/>
      <c r="G3" s="554"/>
      <c r="H3" s="554"/>
      <c r="I3" s="554"/>
      <c r="J3" s="554"/>
      <c r="K3" s="554"/>
      <c r="L3" s="554"/>
      <c r="M3" s="554"/>
      <c r="N3" s="554"/>
      <c r="O3" s="554"/>
    </row>
    <row r="4" spans="1:15" ht="12.75" customHeight="1">
      <c r="A4" s="554"/>
      <c r="B4" s="555"/>
      <c r="C4" s="560"/>
      <c r="D4" s="560"/>
      <c r="E4" s="560"/>
      <c r="F4" s="560"/>
      <c r="G4" s="560"/>
      <c r="H4" s="560"/>
      <c r="I4" s="560"/>
      <c r="J4" s="560"/>
      <c r="K4" s="560"/>
      <c r="L4" s="560"/>
      <c r="M4" s="560"/>
      <c r="N4" s="560"/>
      <c r="O4" s="561" t="s">
        <v>424</v>
      </c>
    </row>
    <row r="5" spans="1:29" ht="26.25" customHeight="1">
      <c r="A5" s="562" t="s">
        <v>425</v>
      </c>
      <c r="B5" s="563" t="s">
        <v>426</v>
      </c>
      <c r="C5" s="563" t="s">
        <v>427</v>
      </c>
      <c r="D5" s="563" t="s">
        <v>428</v>
      </c>
      <c r="E5" s="563" t="s">
        <v>429</v>
      </c>
      <c r="F5" s="563" t="s">
        <v>430</v>
      </c>
      <c r="G5" s="563" t="s">
        <v>431</v>
      </c>
      <c r="H5" s="563" t="s">
        <v>432</v>
      </c>
      <c r="I5" s="563" t="s">
        <v>433</v>
      </c>
      <c r="J5" s="563" t="s">
        <v>434</v>
      </c>
      <c r="K5" s="563" t="s">
        <v>435</v>
      </c>
      <c r="L5" s="563" t="s">
        <v>436</v>
      </c>
      <c r="M5" s="563" t="s">
        <v>437</v>
      </c>
      <c r="N5" s="563" t="s">
        <v>438</v>
      </c>
      <c r="O5" s="563" t="s">
        <v>439</v>
      </c>
      <c r="Q5" s="564"/>
      <c r="R5" s="565"/>
      <c r="S5" s="564"/>
      <c r="T5" s="564"/>
      <c r="U5" s="566"/>
      <c r="V5" s="564"/>
      <c r="W5" s="567"/>
      <c r="X5" s="564"/>
      <c r="Y5" s="564"/>
      <c r="Z5" s="566"/>
      <c r="AA5" s="564"/>
      <c r="AB5" s="564"/>
      <c r="AC5" s="567"/>
    </row>
    <row r="6" spans="1:29" ht="18.75" customHeight="1">
      <c r="A6" s="568"/>
      <c r="B6" s="569" t="s">
        <v>440</v>
      </c>
      <c r="C6" s="570"/>
      <c r="D6" s="570"/>
      <c r="E6" s="570"/>
      <c r="F6" s="570"/>
      <c r="G6" s="570"/>
      <c r="H6" s="570"/>
      <c r="I6" s="570"/>
      <c r="J6" s="570"/>
      <c r="K6" s="570"/>
      <c r="L6" s="570"/>
      <c r="M6" s="570"/>
      <c r="N6" s="570"/>
      <c r="O6" s="571"/>
      <c r="Q6" s="564"/>
      <c r="R6" s="565"/>
      <c r="S6" s="564"/>
      <c r="T6" s="564"/>
      <c r="U6" s="564"/>
      <c r="V6" s="572"/>
      <c r="W6" s="567"/>
      <c r="X6" s="564"/>
      <c r="Y6" s="564"/>
      <c r="Z6" s="572"/>
      <c r="AA6" s="564"/>
      <c r="AB6" s="564"/>
      <c r="AC6" s="567"/>
    </row>
    <row r="7" spans="1:29" ht="16.5" customHeight="1">
      <c r="A7" s="573" t="s">
        <v>81</v>
      </c>
      <c r="B7" s="574" t="s">
        <v>381</v>
      </c>
      <c r="C7" s="601">
        <v>1000</v>
      </c>
      <c r="D7" s="601">
        <v>1617</v>
      </c>
      <c r="E7" s="601">
        <v>10000</v>
      </c>
      <c r="F7" s="601">
        <v>1617</v>
      </c>
      <c r="G7" s="601">
        <v>2000</v>
      </c>
      <c r="H7" s="601">
        <v>1600</v>
      </c>
      <c r="I7" s="601">
        <v>1500</v>
      </c>
      <c r="J7" s="601">
        <v>1600</v>
      </c>
      <c r="K7" s="601">
        <v>10000</v>
      </c>
      <c r="L7" s="601">
        <v>1600</v>
      </c>
      <c r="M7" s="601">
        <v>1600</v>
      </c>
      <c r="N7" s="602">
        <v>2036</v>
      </c>
      <c r="O7" s="603">
        <v>36170</v>
      </c>
      <c r="P7" s="575"/>
      <c r="Q7" s="564"/>
      <c r="R7" s="565"/>
      <c r="S7" s="576"/>
      <c r="T7" s="564"/>
      <c r="U7" s="576"/>
      <c r="V7" s="564"/>
      <c r="W7" s="567"/>
      <c r="X7" s="564"/>
      <c r="Y7" s="576"/>
      <c r="Z7" s="576"/>
      <c r="AA7" s="564"/>
      <c r="AB7" s="576"/>
      <c r="AC7" s="567"/>
    </row>
    <row r="8" spans="1:29" ht="16.5" customHeight="1">
      <c r="A8" s="573" t="s">
        <v>101</v>
      </c>
      <c r="B8" s="574" t="s">
        <v>441</v>
      </c>
      <c r="C8" s="601">
        <v>2250</v>
      </c>
      <c r="D8" s="601">
        <v>2405</v>
      </c>
      <c r="E8" s="601">
        <v>4302</v>
      </c>
      <c r="F8" s="601">
        <v>4400</v>
      </c>
      <c r="G8" s="601">
        <v>5600</v>
      </c>
      <c r="H8" s="601">
        <v>6400</v>
      </c>
      <c r="I8" s="601">
        <v>4800</v>
      </c>
      <c r="J8" s="601">
        <v>5200</v>
      </c>
      <c r="K8" s="601">
        <v>3000</v>
      </c>
      <c r="L8" s="601">
        <v>2200</v>
      </c>
      <c r="M8" s="601">
        <v>3200</v>
      </c>
      <c r="N8" s="602">
        <v>1800</v>
      </c>
      <c r="O8" s="603">
        <v>45557</v>
      </c>
      <c r="P8" s="575"/>
      <c r="Q8" s="564"/>
      <c r="R8" s="565"/>
      <c r="S8" s="576"/>
      <c r="T8" s="564"/>
      <c r="U8" s="576"/>
      <c r="V8" s="564"/>
      <c r="W8" s="567"/>
      <c r="X8" s="564"/>
      <c r="Y8" s="576"/>
      <c r="Z8" s="576"/>
      <c r="AA8" s="564"/>
      <c r="AB8" s="576"/>
      <c r="AC8" s="567"/>
    </row>
    <row r="9" spans="1:29" ht="16.5" customHeight="1">
      <c r="A9" s="573" t="s">
        <v>116</v>
      </c>
      <c r="B9" s="574" t="s">
        <v>442</v>
      </c>
      <c r="C9" s="601">
        <v>21900</v>
      </c>
      <c r="D9" s="604">
        <v>21900</v>
      </c>
      <c r="E9" s="601">
        <v>21900</v>
      </c>
      <c r="F9" s="604">
        <v>21900</v>
      </c>
      <c r="G9" s="601">
        <v>21901</v>
      </c>
      <c r="H9" s="601">
        <v>21900</v>
      </c>
      <c r="I9" s="601">
        <v>21901</v>
      </c>
      <c r="J9" s="601">
        <v>21900</v>
      </c>
      <c r="K9" s="601">
        <v>21901</v>
      </c>
      <c r="L9" s="601">
        <v>21900</v>
      </c>
      <c r="M9" s="601">
        <v>21901</v>
      </c>
      <c r="N9" s="602">
        <v>21900</v>
      </c>
      <c r="O9" s="603">
        <v>262804</v>
      </c>
      <c r="P9" s="575"/>
      <c r="Q9" s="564"/>
      <c r="R9" s="565"/>
      <c r="S9" s="576"/>
      <c r="T9" s="564"/>
      <c r="U9" s="576"/>
      <c r="V9" s="564"/>
      <c r="W9" s="567"/>
      <c r="X9" s="564"/>
      <c r="Y9" s="576"/>
      <c r="Z9" s="564"/>
      <c r="AA9" s="564"/>
      <c r="AB9" s="576"/>
      <c r="AC9" s="567"/>
    </row>
    <row r="10" spans="1:29" ht="16.5" customHeight="1">
      <c r="A10" s="573" t="s">
        <v>319</v>
      </c>
      <c r="B10" s="574" t="s">
        <v>443</v>
      </c>
      <c r="C10" s="601"/>
      <c r="D10" s="604"/>
      <c r="E10" s="601"/>
      <c r="F10" s="601"/>
      <c r="G10" s="601"/>
      <c r="H10" s="601"/>
      <c r="I10" s="601"/>
      <c r="J10" s="601"/>
      <c r="K10" s="601"/>
      <c r="L10" s="601"/>
      <c r="M10" s="601"/>
      <c r="N10" s="601"/>
      <c r="O10" s="603"/>
      <c r="P10" s="575"/>
      <c r="Q10" s="564"/>
      <c r="R10" s="565"/>
      <c r="S10" s="576"/>
      <c r="T10" s="564"/>
      <c r="U10" s="576"/>
      <c r="V10" s="564"/>
      <c r="W10" s="567"/>
      <c r="X10" s="564"/>
      <c r="Y10" s="576"/>
      <c r="Z10" s="564"/>
      <c r="AA10" s="564"/>
      <c r="AB10" s="576"/>
      <c r="AC10" s="567"/>
    </row>
    <row r="11" spans="1:29" ht="16.5" customHeight="1">
      <c r="A11" s="573" t="s">
        <v>148</v>
      </c>
      <c r="B11" s="574" t="s">
        <v>444</v>
      </c>
      <c r="C11" s="601"/>
      <c r="D11" s="601"/>
      <c r="E11" s="601"/>
      <c r="F11" s="601"/>
      <c r="G11" s="601"/>
      <c r="H11" s="601"/>
      <c r="I11" s="601"/>
      <c r="J11" s="601"/>
      <c r="K11" s="601"/>
      <c r="L11" s="601"/>
      <c r="M11" s="601"/>
      <c r="N11" s="602"/>
      <c r="O11" s="603">
        <f>SUM(C11:N11)</f>
        <v>0</v>
      </c>
      <c r="P11" s="575"/>
      <c r="Q11" s="564"/>
      <c r="R11" s="565"/>
      <c r="S11" s="576"/>
      <c r="T11" s="564"/>
      <c r="U11" s="576"/>
      <c r="V11" s="564"/>
      <c r="W11" s="567"/>
      <c r="X11" s="564"/>
      <c r="Y11" s="576"/>
      <c r="Z11" s="564"/>
      <c r="AA11" s="564"/>
      <c r="AB11" s="576"/>
      <c r="AC11" s="567"/>
    </row>
    <row r="12" spans="1:29" ht="16.5" customHeight="1">
      <c r="A12" s="573" t="s">
        <v>177</v>
      </c>
      <c r="B12" s="574" t="s">
        <v>445</v>
      </c>
      <c r="C12" s="601"/>
      <c r="D12" s="601"/>
      <c r="E12" s="601"/>
      <c r="F12" s="601"/>
      <c r="G12" s="601"/>
      <c r="H12" s="601"/>
      <c r="I12" s="601"/>
      <c r="J12" s="601"/>
      <c r="K12" s="601"/>
      <c r="L12" s="601"/>
      <c r="M12" s="601"/>
      <c r="N12" s="602"/>
      <c r="O12" s="603">
        <f>SUM(C12:N12)</f>
        <v>0</v>
      </c>
      <c r="P12" s="575"/>
      <c r="Q12" s="564"/>
      <c r="R12" s="565"/>
      <c r="S12" s="576"/>
      <c r="T12" s="564"/>
      <c r="U12" s="576"/>
      <c r="V12" s="564"/>
      <c r="W12" s="567"/>
      <c r="X12" s="564"/>
      <c r="Y12" s="576"/>
      <c r="Z12" s="564"/>
      <c r="AA12" s="564"/>
      <c r="AB12" s="576"/>
      <c r="AC12" s="567"/>
    </row>
    <row r="13" spans="1:29" ht="16.5" customHeight="1">
      <c r="A13" s="573" t="s">
        <v>331</v>
      </c>
      <c r="B13" s="574" t="s">
        <v>446</v>
      </c>
      <c r="C13" s="601"/>
      <c r="D13" s="601"/>
      <c r="E13" s="601"/>
      <c r="F13" s="601"/>
      <c r="G13" s="601">
        <v>2921</v>
      </c>
      <c r="H13" s="601"/>
      <c r="I13" s="601">
        <v>200</v>
      </c>
      <c r="J13" s="601">
        <v>2879</v>
      </c>
      <c r="K13" s="601"/>
      <c r="L13" s="601"/>
      <c r="M13" s="601"/>
      <c r="N13" s="602"/>
      <c r="O13" s="603">
        <f>SUM(C13:N13)</f>
        <v>6000</v>
      </c>
      <c r="Q13" s="564"/>
      <c r="R13" s="565"/>
      <c r="S13" s="576"/>
      <c r="T13" s="564"/>
      <c r="U13" s="576"/>
      <c r="V13" s="564"/>
      <c r="W13" s="567"/>
      <c r="X13" s="564"/>
      <c r="Y13" s="576"/>
      <c r="Z13" s="564"/>
      <c r="AA13" s="564"/>
      <c r="AB13" s="576"/>
      <c r="AC13" s="567"/>
    </row>
    <row r="14" spans="1:29" ht="16.5" customHeight="1">
      <c r="A14" s="573" t="s">
        <v>200</v>
      </c>
      <c r="B14" s="574" t="s">
        <v>447</v>
      </c>
      <c r="C14" s="601">
        <v>1555</v>
      </c>
      <c r="D14" s="601">
        <v>1200</v>
      </c>
      <c r="E14" s="601">
        <v>1400</v>
      </c>
      <c r="F14" s="601">
        <v>1100</v>
      </c>
      <c r="G14" s="601">
        <v>1555</v>
      </c>
      <c r="H14" s="601">
        <v>890</v>
      </c>
      <c r="I14" s="601">
        <v>2600</v>
      </c>
      <c r="J14" s="601">
        <v>1500</v>
      </c>
      <c r="K14" s="601">
        <v>1000</v>
      </c>
      <c r="L14" s="601">
        <v>1350</v>
      </c>
      <c r="M14" s="601">
        <v>1222</v>
      </c>
      <c r="N14" s="602">
        <v>3290</v>
      </c>
      <c r="O14" s="603">
        <v>18662</v>
      </c>
      <c r="Q14" s="564"/>
      <c r="R14" s="565"/>
      <c r="S14" s="576"/>
      <c r="T14" s="564"/>
      <c r="U14" s="576"/>
      <c r="V14" s="564"/>
      <c r="W14" s="567"/>
      <c r="X14" s="564"/>
      <c r="Y14" s="576"/>
      <c r="Z14" s="564"/>
      <c r="AA14" s="564"/>
      <c r="AB14" s="576"/>
      <c r="AC14" s="567"/>
    </row>
    <row r="15" spans="1:29" ht="16.5" customHeight="1">
      <c r="A15" s="577" t="s">
        <v>211</v>
      </c>
      <c r="B15" s="578" t="s">
        <v>448</v>
      </c>
      <c r="C15" s="605"/>
      <c r="D15" s="605"/>
      <c r="E15" s="605"/>
      <c r="F15" s="605"/>
      <c r="G15" s="605"/>
      <c r="H15" s="605"/>
      <c r="I15" s="605"/>
      <c r="J15" s="605"/>
      <c r="K15" s="605"/>
      <c r="L15" s="605"/>
      <c r="M15" s="605"/>
      <c r="N15" s="606"/>
      <c r="O15" s="607">
        <f>SUM(C15:N15)</f>
        <v>0</v>
      </c>
      <c r="Q15" s="564"/>
      <c r="R15" s="565"/>
      <c r="S15" s="576"/>
      <c r="T15" s="564"/>
      <c r="U15" s="576"/>
      <c r="V15" s="564"/>
      <c r="W15" s="567"/>
      <c r="X15" s="564"/>
      <c r="Y15" s="576"/>
      <c r="Z15" s="564"/>
      <c r="AA15" s="564"/>
      <c r="AB15" s="576"/>
      <c r="AC15" s="567"/>
    </row>
    <row r="16" spans="1:29" ht="18.75" customHeight="1">
      <c r="A16" s="579" t="s">
        <v>343</v>
      </c>
      <c r="B16" s="580" t="s">
        <v>449</v>
      </c>
      <c r="C16" s="608">
        <f aca="true" t="shared" si="0" ref="C16:N16">SUM(C7:C15)</f>
        <v>26705</v>
      </c>
      <c r="D16" s="608">
        <f t="shared" si="0"/>
        <v>27122</v>
      </c>
      <c r="E16" s="608">
        <f t="shared" si="0"/>
        <v>37602</v>
      </c>
      <c r="F16" s="608">
        <f t="shared" si="0"/>
        <v>29017</v>
      </c>
      <c r="G16" s="608">
        <f t="shared" si="0"/>
        <v>33977</v>
      </c>
      <c r="H16" s="608">
        <f t="shared" si="0"/>
        <v>30790</v>
      </c>
      <c r="I16" s="608">
        <f t="shared" si="0"/>
        <v>31001</v>
      </c>
      <c r="J16" s="608">
        <f t="shared" si="0"/>
        <v>33079</v>
      </c>
      <c r="K16" s="608">
        <f t="shared" si="0"/>
        <v>35901</v>
      </c>
      <c r="L16" s="608">
        <f t="shared" si="0"/>
        <v>27050</v>
      </c>
      <c r="M16" s="608">
        <f t="shared" si="0"/>
        <v>27923</v>
      </c>
      <c r="N16" s="608">
        <f t="shared" si="0"/>
        <v>29026</v>
      </c>
      <c r="O16" s="609">
        <v>396528</v>
      </c>
      <c r="Q16" s="564"/>
      <c r="R16" s="565"/>
      <c r="S16" s="576"/>
      <c r="T16" s="564"/>
      <c r="U16" s="576"/>
      <c r="V16" s="564"/>
      <c r="W16" s="567"/>
      <c r="X16" s="564"/>
      <c r="Y16" s="576"/>
      <c r="Z16" s="564"/>
      <c r="AA16" s="564"/>
      <c r="AB16" s="576"/>
      <c r="AC16" s="567"/>
    </row>
    <row r="17" spans="1:29" ht="9.75" customHeight="1">
      <c r="A17" s="581"/>
      <c r="B17" s="582"/>
      <c r="C17" s="610"/>
      <c r="D17" s="610"/>
      <c r="E17" s="610"/>
      <c r="F17" s="610"/>
      <c r="G17" s="610"/>
      <c r="H17" s="610"/>
      <c r="I17" s="610"/>
      <c r="J17" s="610"/>
      <c r="K17" s="610"/>
      <c r="L17" s="610"/>
      <c r="M17" s="610"/>
      <c r="N17" s="610"/>
      <c r="O17" s="611"/>
      <c r="Q17" s="564"/>
      <c r="R17" s="565"/>
      <c r="S17" s="576"/>
      <c r="T17" s="564"/>
      <c r="U17" s="576"/>
      <c r="V17" s="564"/>
      <c r="W17" s="567"/>
      <c r="X17" s="564"/>
      <c r="Y17" s="576"/>
      <c r="Z17" s="564"/>
      <c r="AA17" s="564"/>
      <c r="AB17" s="576"/>
      <c r="AC17" s="567"/>
    </row>
    <row r="18" spans="1:29" ht="18.75" customHeight="1">
      <c r="A18" s="568"/>
      <c r="B18" s="569" t="s">
        <v>450</v>
      </c>
      <c r="C18" s="612"/>
      <c r="D18" s="612"/>
      <c r="E18" s="612"/>
      <c r="F18" s="612"/>
      <c r="G18" s="612"/>
      <c r="H18" s="612"/>
      <c r="I18" s="612"/>
      <c r="J18" s="612"/>
      <c r="K18" s="612"/>
      <c r="L18" s="612"/>
      <c r="M18" s="612"/>
      <c r="N18" s="612"/>
      <c r="O18" s="613"/>
      <c r="Q18" s="564"/>
      <c r="R18" s="565"/>
      <c r="S18" s="576"/>
      <c r="T18" s="564"/>
      <c r="U18" s="576"/>
      <c r="V18" s="564"/>
      <c r="W18" s="567"/>
      <c r="X18" s="564"/>
      <c r="Y18" s="576"/>
      <c r="Z18" s="564"/>
      <c r="AA18" s="564"/>
      <c r="AB18" s="576"/>
      <c r="AC18" s="567"/>
    </row>
    <row r="19" spans="1:29" ht="16.5" customHeight="1">
      <c r="A19" s="573" t="s">
        <v>451</v>
      </c>
      <c r="B19" s="583" t="s">
        <v>452</v>
      </c>
      <c r="C19" s="601">
        <v>6067</v>
      </c>
      <c r="D19" s="601">
        <v>6068</v>
      </c>
      <c r="E19" s="601">
        <v>6067</v>
      </c>
      <c r="F19" s="601">
        <v>6068</v>
      </c>
      <c r="G19" s="601">
        <v>6067</v>
      </c>
      <c r="H19" s="601">
        <v>6068</v>
      </c>
      <c r="I19" s="601">
        <v>6067</v>
      </c>
      <c r="J19" s="601">
        <v>6068</v>
      </c>
      <c r="K19" s="601">
        <v>6067</v>
      </c>
      <c r="L19" s="601">
        <v>6068</v>
      </c>
      <c r="M19" s="601">
        <v>6068</v>
      </c>
      <c r="N19" s="602">
        <v>6068</v>
      </c>
      <c r="O19" s="614">
        <v>72811</v>
      </c>
      <c r="P19" s="575"/>
      <c r="Q19" s="564"/>
      <c r="R19" s="565"/>
      <c r="S19" s="576"/>
      <c r="T19" s="564"/>
      <c r="U19" s="576"/>
      <c r="V19" s="564"/>
      <c r="W19" s="567"/>
      <c r="X19" s="564"/>
      <c r="Y19" s="576"/>
      <c r="Z19" s="564"/>
      <c r="AA19" s="564"/>
      <c r="AB19" s="576"/>
      <c r="AC19" s="567"/>
    </row>
    <row r="20" spans="1:29" ht="16.5" customHeight="1">
      <c r="A20" s="573" t="s">
        <v>453</v>
      </c>
      <c r="B20" s="583" t="s">
        <v>454</v>
      </c>
      <c r="C20" s="601">
        <v>1933</v>
      </c>
      <c r="D20" s="601">
        <v>1933</v>
      </c>
      <c r="E20" s="601">
        <v>1933</v>
      </c>
      <c r="F20" s="601">
        <v>1933</v>
      </c>
      <c r="G20" s="601">
        <v>1933</v>
      </c>
      <c r="H20" s="601">
        <v>1933</v>
      </c>
      <c r="I20" s="601">
        <v>1933</v>
      </c>
      <c r="J20" s="601">
        <v>1933</v>
      </c>
      <c r="K20" s="601">
        <v>1933</v>
      </c>
      <c r="L20" s="601">
        <v>1933</v>
      </c>
      <c r="M20" s="601">
        <v>1934</v>
      </c>
      <c r="N20" s="602">
        <v>1934</v>
      </c>
      <c r="O20" s="614">
        <v>23198</v>
      </c>
      <c r="P20" s="575"/>
      <c r="Q20" s="564"/>
      <c r="R20" s="565"/>
      <c r="S20" s="576"/>
      <c r="T20" s="564"/>
      <c r="U20" s="576"/>
      <c r="V20" s="564"/>
      <c r="W20" s="567"/>
      <c r="X20" s="564"/>
      <c r="Y20" s="576"/>
      <c r="Z20" s="564"/>
      <c r="AA20" s="564"/>
      <c r="AB20" s="576"/>
      <c r="AC20" s="567"/>
    </row>
    <row r="21" spans="1:29" ht="16.5" customHeight="1">
      <c r="A21" s="573" t="s">
        <v>455</v>
      </c>
      <c r="B21" s="583" t="s">
        <v>456</v>
      </c>
      <c r="C21" s="601">
        <v>6486</v>
      </c>
      <c r="D21" s="601">
        <v>5634</v>
      </c>
      <c r="E21" s="601">
        <v>10115</v>
      </c>
      <c r="F21" s="601">
        <v>9400</v>
      </c>
      <c r="G21" s="601">
        <v>15258</v>
      </c>
      <c r="H21" s="601">
        <v>5400</v>
      </c>
      <c r="I21" s="601">
        <v>13200</v>
      </c>
      <c r="J21" s="601">
        <v>7400</v>
      </c>
      <c r="K21" s="601">
        <v>9450</v>
      </c>
      <c r="L21" s="601">
        <v>7447</v>
      </c>
      <c r="M21" s="601">
        <v>8551</v>
      </c>
      <c r="N21" s="602">
        <v>3634</v>
      </c>
      <c r="O21" s="614">
        <v>101975</v>
      </c>
      <c r="P21" s="575"/>
      <c r="Q21" s="564"/>
      <c r="R21" s="565"/>
      <c r="S21" s="576"/>
      <c r="T21" s="564"/>
      <c r="U21" s="576"/>
      <c r="V21" s="564"/>
      <c r="W21" s="567"/>
      <c r="X21" s="564"/>
      <c r="Y21" s="576"/>
      <c r="Z21" s="564"/>
      <c r="AA21" s="564"/>
      <c r="AB21" s="576"/>
      <c r="AC21" s="567"/>
    </row>
    <row r="22" spans="1:29" ht="16.5" customHeight="1">
      <c r="A22" s="573" t="s">
        <v>457</v>
      </c>
      <c r="B22" s="583" t="s">
        <v>458</v>
      </c>
      <c r="C22" s="601"/>
      <c r="D22" s="601"/>
      <c r="E22" s="601"/>
      <c r="F22" s="601"/>
      <c r="G22" s="601"/>
      <c r="H22" s="601"/>
      <c r="I22" s="601"/>
      <c r="J22" s="601"/>
      <c r="K22" s="601"/>
      <c r="L22" s="601"/>
      <c r="M22" s="601"/>
      <c r="N22" s="602"/>
      <c r="O22" s="614"/>
      <c r="P22" s="575"/>
      <c r="Q22" s="564"/>
      <c r="R22" s="565"/>
      <c r="S22" s="576"/>
      <c r="T22" s="564"/>
      <c r="U22" s="576"/>
      <c r="V22" s="564"/>
      <c r="W22" s="567"/>
      <c r="X22" s="564"/>
      <c r="Y22" s="576"/>
      <c r="Z22" s="564"/>
      <c r="AA22" s="564"/>
      <c r="AB22" s="576"/>
      <c r="AC22" s="567"/>
    </row>
    <row r="23" spans="1:29" ht="16.5" customHeight="1">
      <c r="A23" s="573" t="s">
        <v>459</v>
      </c>
      <c r="B23" s="584" t="s">
        <v>460</v>
      </c>
      <c r="C23" s="601">
        <v>320</v>
      </c>
      <c r="D23" s="601">
        <v>270</v>
      </c>
      <c r="E23" s="601">
        <v>270</v>
      </c>
      <c r="F23" s="601">
        <v>200</v>
      </c>
      <c r="G23" s="601">
        <v>150</v>
      </c>
      <c r="H23" s="601">
        <v>100</v>
      </c>
      <c r="I23" s="601">
        <v>110</v>
      </c>
      <c r="J23" s="601">
        <v>180</v>
      </c>
      <c r="K23" s="601">
        <v>320</v>
      </c>
      <c r="L23" s="601">
        <v>350</v>
      </c>
      <c r="M23" s="601">
        <v>460</v>
      </c>
      <c r="N23" s="602">
        <v>500</v>
      </c>
      <c r="O23" s="614">
        <v>3230</v>
      </c>
      <c r="P23" s="575"/>
      <c r="Q23" s="564"/>
      <c r="R23" s="565"/>
      <c r="S23" s="576"/>
      <c r="T23" s="564"/>
      <c r="U23" s="576"/>
      <c r="V23" s="564"/>
      <c r="W23" s="567"/>
      <c r="X23" s="564"/>
      <c r="Y23" s="576"/>
      <c r="Z23" s="564"/>
      <c r="AA23" s="564"/>
      <c r="AB23" s="576"/>
      <c r="AC23" s="567"/>
    </row>
    <row r="24" spans="1:29" ht="16.5" customHeight="1">
      <c r="A24" s="573" t="s">
        <v>461</v>
      </c>
      <c r="B24" s="583" t="s">
        <v>273</v>
      </c>
      <c r="C24" s="601">
        <v>8337</v>
      </c>
      <c r="D24" s="601">
        <v>8337</v>
      </c>
      <c r="E24" s="601">
        <v>8337</v>
      </c>
      <c r="F24" s="601">
        <v>8338</v>
      </c>
      <c r="G24" s="601">
        <v>8338</v>
      </c>
      <c r="H24" s="601">
        <v>8338</v>
      </c>
      <c r="I24" s="601">
        <v>8338</v>
      </c>
      <c r="J24" s="601">
        <v>8338</v>
      </c>
      <c r="K24" s="601">
        <v>8338</v>
      </c>
      <c r="L24" s="601">
        <v>8338</v>
      </c>
      <c r="M24" s="601">
        <v>8338</v>
      </c>
      <c r="N24" s="602">
        <v>8337</v>
      </c>
      <c r="O24" s="614">
        <v>100052</v>
      </c>
      <c r="P24" s="575"/>
      <c r="Q24" s="564"/>
      <c r="R24" s="565"/>
      <c r="S24" s="576"/>
      <c r="T24" s="564"/>
      <c r="U24" s="576"/>
      <c r="V24" s="564"/>
      <c r="W24" s="567"/>
      <c r="X24" s="564"/>
      <c r="Y24" s="576"/>
      <c r="Z24" s="576"/>
      <c r="AA24" s="564"/>
      <c r="AB24" s="576"/>
      <c r="AC24" s="567"/>
    </row>
    <row r="25" spans="1:29" ht="16.5" customHeight="1">
      <c r="A25" s="573" t="s">
        <v>462</v>
      </c>
      <c r="B25" s="574" t="s">
        <v>463</v>
      </c>
      <c r="C25" s="601"/>
      <c r="D25" s="601">
        <v>1000</v>
      </c>
      <c r="E25" s="601">
        <v>2000</v>
      </c>
      <c r="F25" s="601">
        <v>1000</v>
      </c>
      <c r="G25" s="601">
        <v>1000</v>
      </c>
      <c r="H25" s="601">
        <v>1099</v>
      </c>
      <c r="I25" s="601">
        <v>2000</v>
      </c>
      <c r="J25" s="601"/>
      <c r="K25" s="601">
        <v>1215</v>
      </c>
      <c r="L25" s="601"/>
      <c r="M25" s="601">
        <v>123</v>
      </c>
      <c r="N25" s="602">
        <v>463</v>
      </c>
      <c r="O25" s="614">
        <v>9900</v>
      </c>
      <c r="P25" s="575"/>
      <c r="Q25" s="564"/>
      <c r="R25" s="565"/>
      <c r="S25" s="576"/>
      <c r="T25" s="564"/>
      <c r="U25" s="576"/>
      <c r="V25" s="564"/>
      <c r="W25" s="567"/>
      <c r="X25" s="564"/>
      <c r="Y25" s="576"/>
      <c r="Z25" s="576"/>
      <c r="AA25" s="564"/>
      <c r="AB25" s="576"/>
      <c r="AC25" s="567"/>
    </row>
    <row r="26" spans="1:16" ht="16.5" customHeight="1">
      <c r="A26" s="573" t="s">
        <v>464</v>
      </c>
      <c r="B26" s="574" t="s">
        <v>465</v>
      </c>
      <c r="C26" s="601"/>
      <c r="D26" s="601"/>
      <c r="E26" s="601"/>
      <c r="F26" s="601"/>
      <c r="G26" s="601"/>
      <c r="H26" s="601"/>
      <c r="I26" s="601"/>
      <c r="J26" s="601"/>
      <c r="K26" s="601"/>
      <c r="L26" s="601"/>
      <c r="M26" s="601"/>
      <c r="N26" s="602"/>
      <c r="O26" s="614">
        <f>SUM(C26:N26)</f>
        <v>0</v>
      </c>
      <c r="P26" s="575"/>
    </row>
    <row r="27" spans="1:16" ht="16.5" customHeight="1" hidden="1">
      <c r="A27" s="573"/>
      <c r="B27" s="574"/>
      <c r="C27" s="601"/>
      <c r="D27" s="601"/>
      <c r="E27" s="601"/>
      <c r="F27" s="601"/>
      <c r="G27" s="601"/>
      <c r="H27" s="601"/>
      <c r="I27" s="601"/>
      <c r="J27" s="601"/>
      <c r="K27" s="601"/>
      <c r="L27" s="601"/>
      <c r="M27" s="601"/>
      <c r="N27" s="602"/>
      <c r="O27" s="614"/>
      <c r="P27" s="575"/>
    </row>
    <row r="28" spans="1:17" ht="16.5" customHeight="1">
      <c r="A28" s="573" t="s">
        <v>466</v>
      </c>
      <c r="B28" s="574" t="s">
        <v>298</v>
      </c>
      <c r="C28" s="601"/>
      <c r="D28" s="601"/>
      <c r="E28" s="601"/>
      <c r="F28" s="601"/>
      <c r="G28" s="601"/>
      <c r="H28" s="601"/>
      <c r="I28" s="601"/>
      <c r="J28" s="601"/>
      <c r="K28" s="601"/>
      <c r="L28" s="601"/>
      <c r="M28" s="601">
        <v>300</v>
      </c>
      <c r="N28" s="602"/>
      <c r="O28" s="614">
        <v>300</v>
      </c>
      <c r="P28" s="575"/>
      <c r="Q28" s="575"/>
    </row>
    <row r="29" spans="1:16" ht="16.5" customHeight="1">
      <c r="A29" s="573" t="s">
        <v>467</v>
      </c>
      <c r="B29" s="574" t="s">
        <v>468</v>
      </c>
      <c r="C29" s="601"/>
      <c r="D29" s="601">
        <v>1000</v>
      </c>
      <c r="E29" s="601">
        <v>2000</v>
      </c>
      <c r="F29" s="601">
        <v>1000</v>
      </c>
      <c r="G29" s="601"/>
      <c r="H29" s="601">
        <v>1000</v>
      </c>
      <c r="I29" s="601">
        <v>2000</v>
      </c>
      <c r="J29" s="601"/>
      <c r="K29" s="601">
        <v>1000</v>
      </c>
      <c r="L29" s="601">
        <v>1000</v>
      </c>
      <c r="M29" s="601">
        <v>1000</v>
      </c>
      <c r="N29" s="602"/>
      <c r="O29" s="614">
        <v>10000</v>
      </c>
      <c r="P29" s="575"/>
    </row>
    <row r="30" spans="1:16" ht="16.5" customHeight="1">
      <c r="A30" s="573" t="s">
        <v>469</v>
      </c>
      <c r="B30" s="574" t="s">
        <v>470</v>
      </c>
      <c r="C30" s="601">
        <v>3427</v>
      </c>
      <c r="D30" s="601">
        <v>3428</v>
      </c>
      <c r="E30" s="601">
        <v>3428</v>
      </c>
      <c r="F30" s="601">
        <v>3427</v>
      </c>
      <c r="G30" s="601">
        <v>3428</v>
      </c>
      <c r="H30" s="601">
        <v>3427</v>
      </c>
      <c r="I30" s="601">
        <v>3428</v>
      </c>
      <c r="J30" s="601">
        <v>3428</v>
      </c>
      <c r="K30" s="601">
        <v>3427</v>
      </c>
      <c r="L30" s="601">
        <v>3427</v>
      </c>
      <c r="M30" s="601">
        <v>3428</v>
      </c>
      <c r="N30" s="602">
        <v>3428</v>
      </c>
      <c r="O30" s="614">
        <v>41131</v>
      </c>
      <c r="P30" s="575"/>
    </row>
    <row r="31" spans="1:16" ht="16.5" customHeight="1">
      <c r="A31" s="573" t="s">
        <v>471</v>
      </c>
      <c r="B31" s="578" t="s">
        <v>472</v>
      </c>
      <c r="C31" s="605"/>
      <c r="D31" s="605"/>
      <c r="E31" s="605"/>
      <c r="F31" s="605"/>
      <c r="G31" s="605"/>
      <c r="H31" s="605"/>
      <c r="I31" s="605"/>
      <c r="J31" s="605">
        <v>6597</v>
      </c>
      <c r="K31" s="605"/>
      <c r="L31" s="605"/>
      <c r="M31" s="605"/>
      <c r="N31" s="606"/>
      <c r="O31" s="615">
        <v>6597</v>
      </c>
      <c r="P31" s="575"/>
    </row>
    <row r="32" spans="1:15" ht="18.75" customHeight="1">
      <c r="A32" s="568" t="s">
        <v>473</v>
      </c>
      <c r="B32" s="580" t="s">
        <v>474</v>
      </c>
      <c r="C32" s="616">
        <f aca="true" t="shared" si="1" ref="C32:O32">SUM(C19:C31)</f>
        <v>26570</v>
      </c>
      <c r="D32" s="616">
        <f t="shared" si="1"/>
        <v>27670</v>
      </c>
      <c r="E32" s="616">
        <f t="shared" si="1"/>
        <v>34150</v>
      </c>
      <c r="F32" s="616">
        <f t="shared" si="1"/>
        <v>31366</v>
      </c>
      <c r="G32" s="616">
        <f t="shared" si="1"/>
        <v>36174</v>
      </c>
      <c r="H32" s="616">
        <f t="shared" si="1"/>
        <v>27365</v>
      </c>
      <c r="I32" s="616">
        <f t="shared" si="1"/>
        <v>37076</v>
      </c>
      <c r="J32" s="616">
        <f t="shared" si="1"/>
        <v>33944</v>
      </c>
      <c r="K32" s="616">
        <f t="shared" si="1"/>
        <v>31750</v>
      </c>
      <c r="L32" s="616">
        <f t="shared" si="1"/>
        <v>28563</v>
      </c>
      <c r="M32" s="616">
        <f t="shared" si="1"/>
        <v>30202</v>
      </c>
      <c r="N32" s="617">
        <f t="shared" si="1"/>
        <v>24364</v>
      </c>
      <c r="O32" s="618">
        <f t="shared" si="1"/>
        <v>369194</v>
      </c>
    </row>
    <row r="33" spans="1:15" ht="18.75" customHeight="1">
      <c r="A33" s="585"/>
      <c r="B33" s="586"/>
      <c r="C33" s="585"/>
      <c r="D33" s="585"/>
      <c r="E33" s="585"/>
      <c r="F33" s="585"/>
      <c r="G33" s="585"/>
      <c r="H33" s="585"/>
      <c r="I33" s="585"/>
      <c r="J33" s="585"/>
      <c r="K33" s="585"/>
      <c r="L33" s="585"/>
      <c r="M33" s="585"/>
      <c r="N33" s="585"/>
      <c r="O33" s="585"/>
    </row>
    <row r="34" spans="1:15" ht="18.75" customHeight="1">
      <c r="A34" s="585"/>
      <c r="B34" s="587"/>
      <c r="C34" s="588"/>
      <c r="D34" s="588"/>
      <c r="E34" s="588"/>
      <c r="F34" s="588"/>
      <c r="G34" s="588"/>
      <c r="H34" s="588"/>
      <c r="I34" s="588"/>
      <c r="J34" s="588"/>
      <c r="K34" s="588"/>
      <c r="L34" s="588"/>
      <c r="M34" s="588"/>
      <c r="N34" s="588"/>
      <c r="O34" s="588"/>
    </row>
  </sheetData>
  <sheetProtection/>
  <printOptions horizontalCentered="1"/>
  <pageMargins left="0.7874015748031497" right="0.7874015748031497" top="0.4724409448818898" bottom="0.5905511811023623"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BalázsnéTóthZsuzsa</dc:creator>
  <cp:keywords/>
  <dc:description/>
  <cp:lastModifiedBy>Pénzügy</cp:lastModifiedBy>
  <cp:lastPrinted>2016-03-02T07:10:32Z</cp:lastPrinted>
  <dcterms:created xsi:type="dcterms:W3CDTF">2014-12-04T15:27:28Z</dcterms:created>
  <dcterms:modified xsi:type="dcterms:W3CDTF">2016-03-02T07:10:38Z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ies>
</file>